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pazdur\Documents\2014-2020_Wytyczne\Dzialanie_3_2_3\"/>
    </mc:Choice>
  </mc:AlternateContent>
  <bookViews>
    <workbookView xWindow="120" yWindow="105" windowWidth="17025" windowHeight="8835" activeTab="5"/>
  </bookViews>
  <sheets>
    <sheet name="Założenia" sheetId="3" r:id="rId1"/>
    <sheet name="Obliczenia" sheetId="9" r:id="rId2"/>
    <sheet name="Wyniki" sheetId="10" r:id="rId3"/>
    <sheet name="Poziom dofinansowania" sheetId="8" r:id="rId4"/>
    <sheet name="Sprawozdania finansowe" sheetId="2" r:id="rId5"/>
    <sheet name="Trwałość finansowa JST" sheetId="1" r:id="rId6"/>
    <sheet name="Redukcja CO2" sheetId="6" r:id="rId7"/>
    <sheet name="Analiza wrażliwości" sheetId="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MAG1" localSheetId="3">#REF!</definedName>
    <definedName name="_MAG1">#REF!</definedName>
    <definedName name="_MAG11" localSheetId="3">[1]Zap!#REF!</definedName>
    <definedName name="_MAG11">[1]Zap!#REF!</definedName>
    <definedName name="_pog1" localSheetId="3">#REF!</definedName>
    <definedName name="_pog1">#REF!</definedName>
    <definedName name="_pog10" localSheetId="3">#REF!</definedName>
    <definedName name="_pog10">#REF!</definedName>
    <definedName name="_pog2">#REF!</definedName>
    <definedName name="_pog3">#REF!</definedName>
    <definedName name="_pog4">#REF!</definedName>
    <definedName name="_pog5">#REF!</definedName>
    <definedName name="_pog6">#REF!</definedName>
    <definedName name="_pog7">#REF!</definedName>
    <definedName name="_pog8">#REF!</definedName>
    <definedName name="_pog9">#REF!</definedName>
    <definedName name="_reg2" hidden="1">#REF!</definedName>
    <definedName name="_Regression_Out" hidden="1">#REF!</definedName>
    <definedName name="_Regression_X" hidden="1">#REF!</definedName>
    <definedName name="_Regression_Y" hidden="1">#REF!</definedName>
    <definedName name="a">'[2]Loan Schedule USD'!$B$5</definedName>
    <definedName name="aaa" hidden="1">#REF!</definedName>
    <definedName name="aaaa">#REF!</definedName>
    <definedName name="aaaaa">#REF!</definedName>
    <definedName name="aaaaaaa">#REF!</definedName>
    <definedName name="aaasss">#REF!</definedName>
    <definedName name="aiec">#REF!</definedName>
    <definedName name="AIFC">#REF!</definedName>
    <definedName name="amortyzacja_bilansowa_od_początku_roku">'[3]krosno -&gt; grupę, amortyzację'!$M$2:$M$16384</definedName>
    <definedName name="as" hidden="1">#REF!</definedName>
    <definedName name="base">#REF!</definedName>
    <definedName name="_xlnm.Database">#REF!</definedName>
    <definedName name="BE_ec_tar">#REF!</definedName>
    <definedName name="BE_tariff">#REF!</definedName>
    <definedName name="CF_other">#REF!</definedName>
    <definedName name="Commitment_fee">'[4]Loan Schedule1'!$B$8</definedName>
    <definedName name="conn">#REF!</definedName>
    <definedName name="coverage">#REF!</definedName>
    <definedName name="coverage2005">#REF!</definedName>
    <definedName name="Cykl_p_acenia_zobowi_zań_w_dniach">[5]FO1NOWE!$G$1:$G$65536,[5]FO1NOWE!$B$90:$AZ$90,[5]FO1NOWE!$B$92:$AZ$92,[5]FO1NOWE!$B$94:$AZ$94</definedName>
    <definedName name="Cykl_ści_gania_nale_ności_w_dniach">[5]FO1NOWE!$G$1:$G$65536,[5]FO1NOWE!$B$90:$AZ$90,[5]FO1NOWE!$B$92:$AZ$92</definedName>
    <definedName name="Cykl_zapasów__w_dniach">[5]FO1NOWE!$G$1:$G$65536,[5]FO1NOWE!$B$90:$AZ$90</definedName>
    <definedName name="dd">#REF!</definedName>
    <definedName name="ddddd">#REF!</definedName>
    <definedName name="ddfdfff">#REF!</definedName>
    <definedName name="delay">#REF!</definedName>
    <definedName name="DEMAND">#REF!</definedName>
    <definedName name="dep">[6]Jaroszow1!#REF!</definedName>
    <definedName name="E_BENEFITS">#REF!</definedName>
    <definedName name="e_i">#REF!</definedName>
    <definedName name="e_p">#REF!</definedName>
    <definedName name="EBCA">#REF!</definedName>
    <definedName name="EC_COST">#REF!</definedName>
    <definedName name="ec_subs">#REF!</definedName>
    <definedName name="eeeeee">#REF!</definedName>
    <definedName name="eirr">#REF!</definedName>
    <definedName name="enpv">#REF!</definedName>
    <definedName name="eocc">#REF!</definedName>
    <definedName name="Excel_BuiltIn_Database_0">#REF!</definedName>
    <definedName name="Excel_BuiltIn_Recorder_0">#REF!</definedName>
    <definedName name="FBCA">#REF!</definedName>
    <definedName name="FCC">#REF!</definedName>
    <definedName name="fff">#REF!</definedName>
    <definedName name="FINCOST">#REF!</definedName>
    <definedName name="firr">#REF!</definedName>
    <definedName name="fnpv">#REF!</definedName>
    <definedName name="gdp">#REF!</definedName>
    <definedName name="growth">#REF!</definedName>
    <definedName name="jump">[6]Jaroszow1!#REF!</definedName>
    <definedName name="KAPITA_Y_W_ASNE">[5]FO1NOWE!$B$60,[5]FO1NOWE!$B$60:$AZ$60</definedName>
    <definedName name="kasa">#REF!</definedName>
    <definedName name="kasa_w">#REF!</definedName>
    <definedName name="kasa_w2">#REF!</definedName>
    <definedName name="kasa1">#REF!</definedName>
    <definedName name="kasa1_w">#REF!</definedName>
    <definedName name="kasa1_w2">#REF!</definedName>
    <definedName name="kasa10">#REF!</definedName>
    <definedName name="kasa2">#REF!</definedName>
    <definedName name="kasa2_w">#REF!</definedName>
    <definedName name="kasa2_w2">#REF!</definedName>
    <definedName name="kasa3">#REF!</definedName>
    <definedName name="kasa3_w">#REF!</definedName>
    <definedName name="kasa3_w2">#REF!</definedName>
    <definedName name="kasa4">#REF!</definedName>
    <definedName name="kasa4_w">#REF!</definedName>
    <definedName name="kasa4_w2">#REF!</definedName>
    <definedName name="kasa5">#REF!</definedName>
    <definedName name="kasa5_w">#REF!</definedName>
    <definedName name="kasa5_w2">#REF!</definedName>
    <definedName name="kasa6">#REF!</definedName>
    <definedName name="kasa6_w">#REF!</definedName>
    <definedName name="kasa6_w2">#REF!</definedName>
    <definedName name="kasa7">#REF!</definedName>
    <definedName name="kasa8">#REF!</definedName>
    <definedName name="kasa9">#REF!</definedName>
    <definedName name="Koszty">[7]Koszty!$A$1:$J$253</definedName>
    <definedName name="kredyt">#REF!</definedName>
    <definedName name="kredyt_w">#REF!</definedName>
    <definedName name="kredyt_w2">#REF!</definedName>
    <definedName name="kredyt1">#REF!</definedName>
    <definedName name="kredyt1_w">#REF!</definedName>
    <definedName name="kredyt1_w2">#REF!</definedName>
    <definedName name="kredyt10">#REF!</definedName>
    <definedName name="kredyt2">#REF!</definedName>
    <definedName name="kredyt2_w">#REF!</definedName>
    <definedName name="kredyt2_w2">#REF!</definedName>
    <definedName name="kredyt3">#REF!</definedName>
    <definedName name="kredyt3_w">#REF!</definedName>
    <definedName name="kredyt3_w2">#REF!</definedName>
    <definedName name="kredyt4">#REF!</definedName>
    <definedName name="kredyt4_w">#REF!</definedName>
    <definedName name="kredyt4_w2">#REF!</definedName>
    <definedName name="kredyt5">#REF!</definedName>
    <definedName name="kredyt5_w">#REF!</definedName>
    <definedName name="kredyt5_w2">#REF!</definedName>
    <definedName name="kredyt6">#REF!</definedName>
    <definedName name="kredyt6_w">#REF!</definedName>
    <definedName name="kredyt6_w2">#REF!</definedName>
    <definedName name="kredyt7">#REF!</definedName>
    <definedName name="kredyt8">#REF!</definedName>
    <definedName name="kredyt9">#REF!</definedName>
    <definedName name="lcd">#REF!</definedName>
    <definedName name="life">#REF!</definedName>
    <definedName name="loan1">[6]Jaroszow1!#REF!</definedName>
    <definedName name="loan2">[6]Jaroszow1!#REF!</definedName>
    <definedName name="loan3">[6]Jaroszow1!#REF!</definedName>
    <definedName name="obszar">#REF!</definedName>
    <definedName name="_xlnm.Print_Area" localSheetId="3">'Poziom dofinansowania'!$A$1:$W$54</definedName>
    <definedName name="_xlnm.Print_Area" localSheetId="6">'Redukcja CO2'!$A$1:$AC$25</definedName>
    <definedName name="_xlnm.Print_Area" localSheetId="5">'Trwałość finansowa JST'!$A$1:$V$43</definedName>
    <definedName name="Oprocentowanie2" localSheetId="3">[8]koszty!#REF!</definedName>
    <definedName name="Oprocentowanie2">[8]koszty!#REF!</definedName>
    <definedName name="P_USERS" localSheetId="3">#REF!</definedName>
    <definedName name="P_USERS">#REF!</definedName>
    <definedName name="piped_water_1996" localSheetId="3">#REF!</definedName>
    <definedName name="piped_water_1996">#REF!</definedName>
    <definedName name="pog" localSheetId="3">#REF!</definedName>
    <definedName name="pog">#REF!</definedName>
    <definedName name="pog_w">#REF!</definedName>
    <definedName name="pog_w2">#REF!</definedName>
    <definedName name="pog1_w">#REF!</definedName>
    <definedName name="pog1_w2">#REF!</definedName>
    <definedName name="pog2_w">#REF!</definedName>
    <definedName name="pog2_w2">#REF!</definedName>
    <definedName name="pog3_w">#REF!</definedName>
    <definedName name="pog3_w2">#REF!</definedName>
    <definedName name="pog4_w">#REF!</definedName>
    <definedName name="pog4_w2">#REF!</definedName>
    <definedName name="pog5_w">#REF!</definedName>
    <definedName name="pog5_w2">#REF!</definedName>
    <definedName name="pog6_w">#REF!</definedName>
    <definedName name="pog6_w2">#REF!</definedName>
    <definedName name="prowizja">[8]Założenia!#REF!</definedName>
    <definedName name="qq" localSheetId="3">#REF!</definedName>
    <definedName name="qq">#REF!</definedName>
    <definedName name="qqqqq" localSheetId="3">#REF!</definedName>
    <definedName name="qqqqq">#REF!</definedName>
    <definedName name="rat" localSheetId="3">[8]Założenia!#REF!</definedName>
    <definedName name="rat">[8]Założenia!#REF!</definedName>
    <definedName name="regx2" localSheetId="3" hidden="1">#REF!</definedName>
    <definedName name="regx2" hidden="1">#REF!</definedName>
    <definedName name="_xlnm.Recorder" localSheetId="3">#REF!</definedName>
    <definedName name="_xlnm.Recorder">#REF!</definedName>
    <definedName name="Rentowność_dzia_alności_podstawowej">[5]FO1NOWE!$B$104:$AZ$104,[5]FO1NOWE!$B$105:$AZ$105</definedName>
    <definedName name="repay1">[6]Jaroszow1!#REF!</definedName>
    <definedName name="repay2">[6]Jaroszow1!#REF!</definedName>
    <definedName name="repay3">[6]Jaroszow1!#REF!</definedName>
    <definedName name="REVENUES">#REF!</definedName>
    <definedName name="RGK">'[3]krosno -&gt; grupę, amortyzację'!$J$2:$J$16384</definedName>
    <definedName name="rofa">[6]Jaroszow1!#REF!</definedName>
    <definedName name="Rok1_w">#REF!</definedName>
    <definedName name="Rok1_w2">#REF!</definedName>
    <definedName name="Rok10_w">#REF!</definedName>
    <definedName name="Rok2_w">#REF!</definedName>
    <definedName name="Rok2_w2">#REF!</definedName>
    <definedName name="Rok3_w">#REF!</definedName>
    <definedName name="Rok3_w2">#REF!</definedName>
    <definedName name="Rok4_w">#REF!</definedName>
    <definedName name="Rok4_w2">#REF!</definedName>
    <definedName name="Rok5_w">#REF!</definedName>
    <definedName name="Rok5_w2">#REF!</definedName>
    <definedName name="Rok6_w">#REF!</definedName>
    <definedName name="Rok6_w2">#REF!</definedName>
    <definedName name="Rok7_w">#REF!</definedName>
    <definedName name="Rok8_w">#REF!</definedName>
    <definedName name="Rok9_w">#REF!</definedName>
    <definedName name="rrr">#REF!</definedName>
    <definedName name="SA">#REF!</definedName>
    <definedName name="sa_eb">#REF!</definedName>
    <definedName name="sa_inv">#REF!</definedName>
    <definedName name="SD">#REF!</definedName>
    <definedName name="SDD">#REF!</definedName>
    <definedName name="SERF">#REF!</definedName>
    <definedName name="ss" hidden="1">#REF!</definedName>
    <definedName name="ssssss">#REF!</definedName>
    <definedName name="SUMA">#REF!</definedName>
    <definedName name="SUMA_GBA">#REF!</definedName>
    <definedName name="SUMA_KK">#REF!</definedName>
    <definedName name="SUMMA">#REF!</definedName>
    <definedName name="SWR">#REF!</definedName>
    <definedName name="SWRF">#REF!</definedName>
    <definedName name="TAB.4">#REF!</definedName>
    <definedName name="tax">[6]Jaroszow1!#REF!</definedName>
    <definedName name="total_water_ec_1996">#REF!</definedName>
    <definedName name="ttt">#REF!</definedName>
    <definedName name="tttttt">#REF!</definedName>
    <definedName name="tttttttt">#REF!</definedName>
    <definedName name="_xlnm.Print_Titles" localSheetId="3">'Poziom dofinansowania'!$A:$A</definedName>
    <definedName name="_xlnm.Print_Titles" localSheetId="6">'Redukcja CO2'!$A:$A</definedName>
    <definedName name="_xlnm.Print_Titles" localSheetId="5">'Trwałość finansowa JST'!$A:$B</definedName>
    <definedName name="tyyu" localSheetId="3">#REF!</definedName>
    <definedName name="tyyu">#REF!</definedName>
    <definedName name="wariant">[9]wariant!$B$3</definedName>
    <definedName name="Wskaźnik_bie__cej_p_ynności">[5]FO1NOWE!$B$85,[5]FO1NOWE!$B$85:$AZ$85</definedName>
    <definedName name="Wskaźnik_p_ynności_szybki">[5]FO1NOWE!$B$85,[5]FO1NOWE!$B$85:$AZ$85,[5]FO1NOWE!$B$86:$AZ$86</definedName>
    <definedName name="www">#REF!</definedName>
    <definedName name="wwww">#REF!</definedName>
    <definedName name="wwwwww">#REF!</definedName>
    <definedName name="xxx" hidden="1">#REF!</definedName>
    <definedName name="year2000">#REF!</definedName>
    <definedName name="year2005">#REF!</definedName>
    <definedName name="years">#REF!</definedName>
    <definedName name="Z_19015944_8DC3_4198_B28B_DDAFEE7C00D9_.wvu.Cols" localSheetId="3" hidden="1">'Poziom dofinansowania'!#REF!</definedName>
    <definedName name="Z_19015944_8DC3_4198_B28B_DDAFEE7C00D9_.wvu.PrintArea" localSheetId="3" hidden="1">'Poziom dofinansowania'!$A$1:$V$54</definedName>
    <definedName name="Z_19015944_8DC3_4198_B28B_DDAFEE7C00D9_.wvu.PrintArea" localSheetId="5" hidden="1">'Trwałość finansowa JST'!$A$1:$R$38</definedName>
    <definedName name="Z_19015944_8DC3_4198_B28B_DDAFEE7C00D9_.wvu.PrintTitles" localSheetId="3" hidden="1">'Poziom dofinansowania'!$A:$A</definedName>
    <definedName name="Z_19015944_8DC3_4198_B28B_DDAFEE7C00D9_.wvu.PrintTitles" localSheetId="5" hidden="1">'Trwałość finansowa JST'!$A:$B</definedName>
    <definedName name="Z_F7D79B8D_92A2_4094_827A_AE8F90DE993F_.wvu.PrintArea" localSheetId="5" hidden="1">'Trwałość finansowa JST'!$A$1:$R$38</definedName>
    <definedName name="Z_F7D79B8D_92A2_4094_827A_AE8F90DE993F_.wvu.PrintTitles" localSheetId="5" hidden="1">'Trwałość finansowa JST'!$A:$B</definedName>
    <definedName name="Zobowi_zania_biezace__F_01_dz.3_poz_04">[5]FO1NOWE!$B$53:$AZ$53,[5]FO1NOWE!$B$55:$AZ$55</definedName>
    <definedName name="Zobowi_zania_d_ugoterminowe__F_01_dz3_poz_01">[5]FO1NOWE!$B$53:$AZ$53,[5]FO1NOWE!$B$55:$AZ$55,[5]FO1NOWE!$B$53</definedName>
  </definedNames>
  <calcPr calcId="152511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C6" i="1"/>
  <c r="C24" i="8"/>
  <c r="V32" i="1" l="1"/>
  <c r="V28" i="1"/>
  <c r="V23" i="1"/>
  <c r="V17" i="1"/>
  <c r="V12" i="1"/>
  <c r="V5" i="1"/>
  <c r="U32" i="1"/>
  <c r="U28" i="1"/>
  <c r="U23" i="1"/>
  <c r="U17" i="1"/>
  <c r="U12" i="1"/>
  <c r="U5" i="1"/>
  <c r="U22" i="1" s="1"/>
  <c r="U27" i="1" s="1"/>
  <c r="U31" i="1" s="1"/>
  <c r="U36" i="1" s="1"/>
  <c r="T32" i="1"/>
  <c r="T28" i="1"/>
  <c r="T23" i="1"/>
  <c r="T17" i="1"/>
  <c r="T12" i="1"/>
  <c r="T5" i="1"/>
  <c r="S32" i="1"/>
  <c r="S28" i="1"/>
  <c r="S23" i="1"/>
  <c r="S17" i="1"/>
  <c r="S12" i="1"/>
  <c r="S5" i="1"/>
  <c r="S22" i="1" s="1"/>
  <c r="S27" i="1" s="1"/>
  <c r="S31" i="1" s="1"/>
  <c r="S36" i="1" s="1"/>
  <c r="C34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C30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D26" i="8"/>
  <c r="E26" i="8" s="1"/>
  <c r="F26" i="8" s="1"/>
  <c r="G26" i="8" s="1"/>
  <c r="H26" i="8" s="1"/>
  <c r="I26" i="8" s="1"/>
  <c r="J26" i="8" s="1"/>
  <c r="K26" i="8" s="1"/>
  <c r="L26" i="8" s="1"/>
  <c r="M26" i="8" s="1"/>
  <c r="N26" i="8" s="1"/>
  <c r="O26" i="8" s="1"/>
  <c r="P26" i="8" s="1"/>
  <c r="Q26" i="8" s="1"/>
  <c r="R26" i="8" s="1"/>
  <c r="S26" i="8" s="1"/>
  <c r="T26" i="8" s="1"/>
  <c r="U26" i="8" s="1"/>
  <c r="V26" i="8" s="1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V21" i="8"/>
  <c r="V25" i="8" s="1"/>
  <c r="V27" i="8" s="1"/>
  <c r="U21" i="8"/>
  <c r="U25" i="8" s="1"/>
  <c r="T21" i="8"/>
  <c r="T25" i="8" s="1"/>
  <c r="S21" i="8"/>
  <c r="S25" i="8" s="1"/>
  <c r="S27" i="8" s="1"/>
  <c r="R21" i="8"/>
  <c r="R25" i="8" s="1"/>
  <c r="R27" i="8" s="1"/>
  <c r="Q21" i="8"/>
  <c r="Q25" i="8" s="1"/>
  <c r="P21" i="8"/>
  <c r="P25" i="8" s="1"/>
  <c r="O21" i="8"/>
  <c r="O25" i="8" s="1"/>
  <c r="O27" i="8" s="1"/>
  <c r="N21" i="8"/>
  <c r="N25" i="8" s="1"/>
  <c r="N27" i="8" s="1"/>
  <c r="M21" i="8"/>
  <c r="M25" i="8" s="1"/>
  <c r="L21" i="8"/>
  <c r="L25" i="8" s="1"/>
  <c r="K21" i="8"/>
  <c r="K25" i="8" s="1"/>
  <c r="K27" i="8" s="1"/>
  <c r="J21" i="8"/>
  <c r="J25" i="8" s="1"/>
  <c r="J27" i="8" s="1"/>
  <c r="I21" i="8"/>
  <c r="I25" i="8" s="1"/>
  <c r="H21" i="8"/>
  <c r="H25" i="8" s="1"/>
  <c r="G21" i="8"/>
  <c r="G25" i="8" s="1"/>
  <c r="G27" i="8" s="1"/>
  <c r="F21" i="8"/>
  <c r="F25" i="8" s="1"/>
  <c r="F27" i="8" s="1"/>
  <c r="E21" i="8"/>
  <c r="E25" i="8" s="1"/>
  <c r="D21" i="8"/>
  <c r="D25" i="8" s="1"/>
  <c r="C21" i="8"/>
  <c r="C6" i="8"/>
  <c r="C16" i="6"/>
  <c r="D16" i="6"/>
  <c r="E16" i="6"/>
  <c r="F16" i="6"/>
  <c r="F18" i="6" s="1"/>
  <c r="G16" i="6"/>
  <c r="H16" i="6"/>
  <c r="I16" i="6"/>
  <c r="J16" i="6"/>
  <c r="J18" i="6" s="1"/>
  <c r="K16" i="6"/>
  <c r="L16" i="6"/>
  <c r="M16" i="6"/>
  <c r="N16" i="6"/>
  <c r="N18" i="6" s="1"/>
  <c r="O16" i="6"/>
  <c r="P16" i="6"/>
  <c r="Q16" i="6"/>
  <c r="R16" i="6"/>
  <c r="R18" i="6" s="1"/>
  <c r="S16" i="6"/>
  <c r="T16" i="6"/>
  <c r="U16" i="6"/>
  <c r="V16" i="6"/>
  <c r="V18" i="6" s="1"/>
  <c r="W16" i="6"/>
  <c r="X16" i="6"/>
  <c r="Y16" i="6"/>
  <c r="Z16" i="6"/>
  <c r="Z18" i="6" s="1"/>
  <c r="B16" i="6"/>
  <c r="C18" i="6"/>
  <c r="D18" i="6"/>
  <c r="E18" i="6"/>
  <c r="G18" i="6"/>
  <c r="H18" i="6"/>
  <c r="I18" i="6"/>
  <c r="K18" i="6"/>
  <c r="L18" i="6"/>
  <c r="M18" i="6"/>
  <c r="O18" i="6"/>
  <c r="P18" i="6"/>
  <c r="Q18" i="6"/>
  <c r="S18" i="6"/>
  <c r="T18" i="6"/>
  <c r="U18" i="6"/>
  <c r="W18" i="6"/>
  <c r="X18" i="6"/>
  <c r="Y18" i="6"/>
  <c r="C19" i="6"/>
  <c r="D19" i="6" s="1"/>
  <c r="E19" i="6" s="1"/>
  <c r="F19" i="6" s="1"/>
  <c r="G19" i="6" s="1"/>
  <c r="H19" i="6" s="1"/>
  <c r="I19" i="6" s="1"/>
  <c r="J19" i="6" s="1"/>
  <c r="K19" i="6" s="1"/>
  <c r="L19" i="6" s="1"/>
  <c r="M19" i="6" s="1"/>
  <c r="N19" i="6" s="1"/>
  <c r="O19" i="6" s="1"/>
  <c r="P19" i="6" s="1"/>
  <c r="Q19" i="6" s="1"/>
  <c r="R19" i="6" s="1"/>
  <c r="S19" i="6" s="1"/>
  <c r="T19" i="6" s="1"/>
  <c r="U19" i="6" s="1"/>
  <c r="V19" i="6" s="1"/>
  <c r="W19" i="6" s="1"/>
  <c r="X19" i="6" s="1"/>
  <c r="Y19" i="6" s="1"/>
  <c r="Z19" i="6" s="1"/>
  <c r="C25" i="8" l="1"/>
  <c r="C27" i="8" s="1"/>
  <c r="Z20" i="6"/>
  <c r="D20" i="6"/>
  <c r="C20" i="6"/>
  <c r="D27" i="8"/>
  <c r="H27" i="8"/>
  <c r="L27" i="8"/>
  <c r="P27" i="8"/>
  <c r="T27" i="8"/>
  <c r="T22" i="1"/>
  <c r="T27" i="1" s="1"/>
  <c r="T31" i="1" s="1"/>
  <c r="T36" i="1" s="1"/>
  <c r="V22" i="1"/>
  <c r="V27" i="1" s="1"/>
  <c r="V31" i="1" s="1"/>
  <c r="V36" i="1" s="1"/>
  <c r="E27" i="8"/>
  <c r="I27" i="8"/>
  <c r="M27" i="8"/>
  <c r="Q27" i="8"/>
  <c r="U27" i="8"/>
  <c r="U34" i="8"/>
  <c r="S34" i="8"/>
  <c r="Q34" i="8"/>
  <c r="O34" i="8"/>
  <c r="M34" i="8"/>
  <c r="K34" i="8"/>
  <c r="I34" i="8"/>
  <c r="G34" i="8"/>
  <c r="E34" i="8"/>
  <c r="V34" i="8"/>
  <c r="T34" i="8"/>
  <c r="R34" i="8"/>
  <c r="P34" i="8"/>
  <c r="N34" i="8"/>
  <c r="L34" i="8"/>
  <c r="J34" i="8"/>
  <c r="H34" i="8"/>
  <c r="F34" i="8"/>
  <c r="D34" i="8"/>
  <c r="C35" i="8"/>
  <c r="B18" i="6"/>
  <c r="B20" i="6" s="1"/>
  <c r="V20" i="6"/>
  <c r="R20" i="6"/>
  <c r="P20" i="6"/>
  <c r="N20" i="6"/>
  <c r="L20" i="6"/>
  <c r="J20" i="6"/>
  <c r="H20" i="6"/>
  <c r="F20" i="6"/>
  <c r="X20" i="6"/>
  <c r="T20" i="6"/>
  <c r="Y20" i="6"/>
  <c r="W20" i="6"/>
  <c r="U20" i="6"/>
  <c r="S20" i="6"/>
  <c r="Q20" i="6"/>
  <c r="O20" i="6"/>
  <c r="M20" i="6"/>
  <c r="K20" i="6"/>
  <c r="I20" i="6"/>
  <c r="G20" i="6"/>
  <c r="E20" i="6"/>
  <c r="C28" i="8" l="1"/>
  <c r="D35" i="8"/>
  <c r="B21" i="6"/>
  <c r="E35" i="8" l="1"/>
  <c r="C11" i="6"/>
  <c r="D11" i="6" s="1"/>
  <c r="E11" i="6" s="1"/>
  <c r="F11" i="6" s="1"/>
  <c r="G11" i="6" s="1"/>
  <c r="H11" i="6" s="1"/>
  <c r="I11" i="6" s="1"/>
  <c r="J11" i="6" s="1"/>
  <c r="K11" i="6" s="1"/>
  <c r="L11" i="6" s="1"/>
  <c r="M11" i="6" s="1"/>
  <c r="N11" i="6" s="1"/>
  <c r="O11" i="6" s="1"/>
  <c r="P11" i="6" s="1"/>
  <c r="Q11" i="6" s="1"/>
  <c r="R11" i="6" s="1"/>
  <c r="S11" i="6" s="1"/>
  <c r="T11" i="6" s="1"/>
  <c r="U11" i="6" s="1"/>
  <c r="V11" i="6" s="1"/>
  <c r="W11" i="6" s="1"/>
  <c r="X11" i="6" s="1"/>
  <c r="Y11" i="6" s="1"/>
  <c r="Z11" i="6" s="1"/>
  <c r="AA11" i="6" s="1"/>
  <c r="AB11" i="6" s="1"/>
  <c r="AC11" i="6" s="1"/>
  <c r="D118" i="2"/>
  <c r="E118" i="2" s="1"/>
  <c r="F118" i="2" s="1"/>
  <c r="G118" i="2" s="1"/>
  <c r="H118" i="2" s="1"/>
  <c r="I118" i="2" s="1"/>
  <c r="J118" i="2" s="1"/>
  <c r="K118" i="2" s="1"/>
  <c r="L118" i="2" s="1"/>
  <c r="M118" i="2" s="1"/>
  <c r="N118" i="2" s="1"/>
  <c r="O118" i="2" s="1"/>
  <c r="P118" i="2" s="1"/>
  <c r="Q118" i="2" s="1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Q109" i="2"/>
  <c r="Q108" i="2" s="1"/>
  <c r="P109" i="2"/>
  <c r="P108" i="2" s="1"/>
  <c r="O109" i="2"/>
  <c r="N109" i="2"/>
  <c r="M109" i="2"/>
  <c r="L109" i="2"/>
  <c r="L108" i="2" s="1"/>
  <c r="K109" i="2"/>
  <c r="J109" i="2"/>
  <c r="I109" i="2"/>
  <c r="I108" i="2" s="1"/>
  <c r="H109" i="2"/>
  <c r="H108" i="2" s="1"/>
  <c r="G109" i="2"/>
  <c r="F109" i="2"/>
  <c r="E109" i="2"/>
  <c r="E108" i="2" s="1"/>
  <c r="D109" i="2"/>
  <c r="D108" i="2" s="1"/>
  <c r="C109" i="2"/>
  <c r="O108" i="2"/>
  <c r="M108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D84" i="2"/>
  <c r="E84" i="2" s="1"/>
  <c r="F84" i="2" s="1"/>
  <c r="G84" i="2" s="1"/>
  <c r="H84" i="2" s="1"/>
  <c r="I84" i="2" s="1"/>
  <c r="J84" i="2" s="1"/>
  <c r="K84" i="2" s="1"/>
  <c r="L84" i="2" s="1"/>
  <c r="M84" i="2" s="1"/>
  <c r="N84" i="2" s="1"/>
  <c r="O84" i="2" s="1"/>
  <c r="P84" i="2" s="1"/>
  <c r="Q84" i="2" s="1"/>
  <c r="R84" i="2" s="1"/>
  <c r="S84" i="2" s="1"/>
  <c r="T84" i="2" s="1"/>
  <c r="U84" i="2" s="1"/>
  <c r="V84" i="2" s="1"/>
  <c r="V79" i="2"/>
  <c r="U79" i="2"/>
  <c r="T79" i="2"/>
  <c r="S79" i="2"/>
  <c r="R79" i="2"/>
  <c r="Q79" i="2"/>
  <c r="Q106" i="2" s="1"/>
  <c r="P79" i="2"/>
  <c r="P106" i="2" s="1"/>
  <c r="O79" i="2"/>
  <c r="O106" i="2" s="1"/>
  <c r="N79" i="2"/>
  <c r="N106" i="2" s="1"/>
  <c r="M79" i="2"/>
  <c r="M106" i="2" s="1"/>
  <c r="L79" i="2"/>
  <c r="L106" i="2" s="1"/>
  <c r="K79" i="2"/>
  <c r="K106" i="2" s="1"/>
  <c r="J79" i="2"/>
  <c r="J106" i="2" s="1"/>
  <c r="I79" i="2"/>
  <c r="I106" i="2" s="1"/>
  <c r="H79" i="2"/>
  <c r="H106" i="2" s="1"/>
  <c r="G79" i="2"/>
  <c r="G106" i="2" s="1"/>
  <c r="F79" i="2"/>
  <c r="F106" i="2" s="1"/>
  <c r="E79" i="2"/>
  <c r="E106" i="2" s="1"/>
  <c r="D79" i="2"/>
  <c r="D106" i="2" s="1"/>
  <c r="D121" i="2" s="1"/>
  <c r="C79" i="2"/>
  <c r="C106" i="2" s="1"/>
  <c r="V76" i="2"/>
  <c r="V83" i="2" s="1"/>
  <c r="V85" i="2" s="1"/>
  <c r="U76" i="2"/>
  <c r="U83" i="2" s="1"/>
  <c r="U85" i="2" s="1"/>
  <c r="T76" i="2"/>
  <c r="T83" i="2" s="1"/>
  <c r="T85" i="2" s="1"/>
  <c r="S76" i="2"/>
  <c r="S83" i="2" s="1"/>
  <c r="S85" i="2" s="1"/>
  <c r="R76" i="2"/>
  <c r="R83" i="2" s="1"/>
  <c r="R85" i="2" s="1"/>
  <c r="Q76" i="2"/>
  <c r="Q98" i="2" s="1"/>
  <c r="P76" i="2"/>
  <c r="P83" i="2" s="1"/>
  <c r="P85" i="2" s="1"/>
  <c r="O76" i="2"/>
  <c r="N76" i="2"/>
  <c r="N83" i="2" s="1"/>
  <c r="N85" i="2" s="1"/>
  <c r="M76" i="2"/>
  <c r="M98" i="2" s="1"/>
  <c r="L76" i="2"/>
  <c r="L83" i="2" s="1"/>
  <c r="L85" i="2" s="1"/>
  <c r="K76" i="2"/>
  <c r="J76" i="2"/>
  <c r="J83" i="2" s="1"/>
  <c r="J85" i="2" s="1"/>
  <c r="I76" i="2"/>
  <c r="I98" i="2" s="1"/>
  <c r="H76" i="2"/>
  <c r="H83" i="2" s="1"/>
  <c r="H85" i="2" s="1"/>
  <c r="G76" i="2"/>
  <c r="F76" i="2"/>
  <c r="F83" i="2" s="1"/>
  <c r="F85" i="2" s="1"/>
  <c r="E76" i="2"/>
  <c r="E98" i="2" s="1"/>
  <c r="D76" i="2"/>
  <c r="D83" i="2" s="1"/>
  <c r="D85" i="2" s="1"/>
  <c r="C76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V55" i="2"/>
  <c r="V67" i="2" s="1"/>
  <c r="U55" i="2"/>
  <c r="U67" i="2" s="1"/>
  <c r="T55" i="2"/>
  <c r="T67" i="2" s="1"/>
  <c r="S55" i="2"/>
  <c r="S67" i="2" s="1"/>
  <c r="R55" i="2"/>
  <c r="R67" i="2" s="1"/>
  <c r="Q55" i="2"/>
  <c r="Q67" i="2" s="1"/>
  <c r="P55" i="2"/>
  <c r="P67" i="2" s="1"/>
  <c r="O55" i="2"/>
  <c r="O67" i="2" s="1"/>
  <c r="N55" i="2"/>
  <c r="N67" i="2" s="1"/>
  <c r="M55" i="2"/>
  <c r="M67" i="2" s="1"/>
  <c r="L55" i="2"/>
  <c r="L67" i="2" s="1"/>
  <c r="K55" i="2"/>
  <c r="K67" i="2" s="1"/>
  <c r="J55" i="2"/>
  <c r="J67" i="2" s="1"/>
  <c r="I55" i="2"/>
  <c r="I67" i="2" s="1"/>
  <c r="H55" i="2"/>
  <c r="H67" i="2" s="1"/>
  <c r="G55" i="2"/>
  <c r="G67" i="2" s="1"/>
  <c r="F55" i="2"/>
  <c r="F67" i="2" s="1"/>
  <c r="E55" i="2"/>
  <c r="E67" i="2" s="1"/>
  <c r="D55" i="2"/>
  <c r="D67" i="2" s="1"/>
  <c r="C55" i="2"/>
  <c r="C67" i="2" s="1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V4" i="2"/>
  <c r="V18" i="2" s="1"/>
  <c r="V23" i="2" s="1"/>
  <c r="V26" i="2" s="1"/>
  <c r="V29" i="2" s="1"/>
  <c r="V32" i="2" s="1"/>
  <c r="U4" i="2"/>
  <c r="U18" i="2" s="1"/>
  <c r="U23" i="2" s="1"/>
  <c r="U26" i="2" s="1"/>
  <c r="U29" i="2" s="1"/>
  <c r="U32" i="2" s="1"/>
  <c r="T4" i="2"/>
  <c r="T18" i="2" s="1"/>
  <c r="T23" i="2" s="1"/>
  <c r="T26" i="2" s="1"/>
  <c r="T29" i="2" s="1"/>
  <c r="T32" i="2" s="1"/>
  <c r="S4" i="2"/>
  <c r="S18" i="2" s="1"/>
  <c r="S23" i="2" s="1"/>
  <c r="S26" i="2" s="1"/>
  <c r="S29" i="2" s="1"/>
  <c r="S32" i="2" s="1"/>
  <c r="R4" i="2"/>
  <c r="R18" i="2" s="1"/>
  <c r="R23" i="2" s="1"/>
  <c r="R26" i="2" s="1"/>
  <c r="R29" i="2" s="1"/>
  <c r="R32" i="2" s="1"/>
  <c r="Q4" i="2"/>
  <c r="Q18" i="2" s="1"/>
  <c r="Q23" i="2" s="1"/>
  <c r="Q26" i="2" s="1"/>
  <c r="Q29" i="2" s="1"/>
  <c r="Q32" i="2" s="1"/>
  <c r="P4" i="2"/>
  <c r="P18" i="2" s="1"/>
  <c r="P23" i="2" s="1"/>
  <c r="P26" i="2" s="1"/>
  <c r="P29" i="2" s="1"/>
  <c r="P32" i="2" s="1"/>
  <c r="O4" i="2"/>
  <c r="O18" i="2" s="1"/>
  <c r="O23" i="2" s="1"/>
  <c r="O26" i="2" s="1"/>
  <c r="O29" i="2" s="1"/>
  <c r="O32" i="2" s="1"/>
  <c r="N4" i="2"/>
  <c r="N18" i="2" s="1"/>
  <c r="N23" i="2" s="1"/>
  <c r="N26" i="2" s="1"/>
  <c r="N29" i="2" s="1"/>
  <c r="N32" i="2" s="1"/>
  <c r="M4" i="2"/>
  <c r="M18" i="2" s="1"/>
  <c r="M23" i="2" s="1"/>
  <c r="M26" i="2" s="1"/>
  <c r="M29" i="2" s="1"/>
  <c r="M32" i="2" s="1"/>
  <c r="L4" i="2"/>
  <c r="L18" i="2" s="1"/>
  <c r="L23" i="2" s="1"/>
  <c r="L26" i="2" s="1"/>
  <c r="L29" i="2" s="1"/>
  <c r="L32" i="2" s="1"/>
  <c r="K4" i="2"/>
  <c r="K18" i="2" s="1"/>
  <c r="K23" i="2" s="1"/>
  <c r="K26" i="2" s="1"/>
  <c r="K29" i="2" s="1"/>
  <c r="K32" i="2" s="1"/>
  <c r="J4" i="2"/>
  <c r="J18" i="2" s="1"/>
  <c r="J23" i="2" s="1"/>
  <c r="J26" i="2" s="1"/>
  <c r="J29" i="2" s="1"/>
  <c r="J32" i="2" s="1"/>
  <c r="I4" i="2"/>
  <c r="I18" i="2" s="1"/>
  <c r="I23" i="2" s="1"/>
  <c r="I26" i="2" s="1"/>
  <c r="I29" i="2" s="1"/>
  <c r="I32" i="2" s="1"/>
  <c r="H4" i="2"/>
  <c r="H18" i="2" s="1"/>
  <c r="H23" i="2" s="1"/>
  <c r="H26" i="2" s="1"/>
  <c r="H29" i="2" s="1"/>
  <c r="H32" i="2" s="1"/>
  <c r="G4" i="2"/>
  <c r="G18" i="2" s="1"/>
  <c r="G23" i="2" s="1"/>
  <c r="G26" i="2" s="1"/>
  <c r="G29" i="2" s="1"/>
  <c r="G32" i="2" s="1"/>
  <c r="F4" i="2"/>
  <c r="F18" i="2" s="1"/>
  <c r="F23" i="2" s="1"/>
  <c r="F26" i="2" s="1"/>
  <c r="F29" i="2" s="1"/>
  <c r="F32" i="2" s="1"/>
  <c r="E4" i="2"/>
  <c r="E18" i="2" s="1"/>
  <c r="E23" i="2" s="1"/>
  <c r="E26" i="2" s="1"/>
  <c r="E29" i="2" s="1"/>
  <c r="E32" i="2" s="1"/>
  <c r="D4" i="2"/>
  <c r="D18" i="2" s="1"/>
  <c r="D23" i="2" s="1"/>
  <c r="D26" i="2" s="1"/>
  <c r="D29" i="2" s="1"/>
  <c r="D32" i="2" s="1"/>
  <c r="C4" i="2"/>
  <c r="C18" i="2" s="1"/>
  <c r="C23" i="2" s="1"/>
  <c r="C26" i="2" s="1"/>
  <c r="C29" i="2" s="1"/>
  <c r="C32" i="2" s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R5" i="1"/>
  <c r="R22" i="1" s="1"/>
  <c r="R27" i="1" s="1"/>
  <c r="R31" i="1" s="1"/>
  <c r="R36" i="1" s="1"/>
  <c r="Q5" i="1"/>
  <c r="Q22" i="1" s="1"/>
  <c r="Q27" i="1" s="1"/>
  <c r="Q31" i="1" s="1"/>
  <c r="Q36" i="1" s="1"/>
  <c r="P5" i="1"/>
  <c r="P22" i="1" s="1"/>
  <c r="P27" i="1" s="1"/>
  <c r="P31" i="1" s="1"/>
  <c r="P36" i="1" s="1"/>
  <c r="O5" i="1"/>
  <c r="O22" i="1" s="1"/>
  <c r="O27" i="1" s="1"/>
  <c r="O31" i="1" s="1"/>
  <c r="O36" i="1" s="1"/>
  <c r="N5" i="1"/>
  <c r="N22" i="1" s="1"/>
  <c r="N27" i="1" s="1"/>
  <c r="N31" i="1" s="1"/>
  <c r="N36" i="1" s="1"/>
  <c r="M5" i="1"/>
  <c r="M22" i="1" s="1"/>
  <c r="M27" i="1" s="1"/>
  <c r="M31" i="1" s="1"/>
  <c r="M36" i="1" s="1"/>
  <c r="L5" i="1"/>
  <c r="L22" i="1" s="1"/>
  <c r="L27" i="1" s="1"/>
  <c r="L31" i="1" s="1"/>
  <c r="L36" i="1" s="1"/>
  <c r="K5" i="1"/>
  <c r="K22" i="1" s="1"/>
  <c r="K27" i="1" s="1"/>
  <c r="K31" i="1" s="1"/>
  <c r="K36" i="1" s="1"/>
  <c r="J5" i="1"/>
  <c r="J22" i="1" s="1"/>
  <c r="J27" i="1" s="1"/>
  <c r="J31" i="1" s="1"/>
  <c r="J36" i="1" s="1"/>
  <c r="I5" i="1"/>
  <c r="I22" i="1" s="1"/>
  <c r="I27" i="1" s="1"/>
  <c r="I31" i="1" s="1"/>
  <c r="I36" i="1" s="1"/>
  <c r="H5" i="1"/>
  <c r="H22" i="1" s="1"/>
  <c r="H27" i="1" s="1"/>
  <c r="H31" i="1" s="1"/>
  <c r="H36" i="1" s="1"/>
  <c r="G5" i="1"/>
  <c r="G22" i="1" s="1"/>
  <c r="G27" i="1" s="1"/>
  <c r="G31" i="1" s="1"/>
  <c r="G36" i="1" s="1"/>
  <c r="F5" i="1"/>
  <c r="F22" i="1" s="1"/>
  <c r="F27" i="1" s="1"/>
  <c r="F31" i="1" s="1"/>
  <c r="F36" i="1" s="1"/>
  <c r="E5" i="1"/>
  <c r="E22" i="1" s="1"/>
  <c r="E27" i="1" s="1"/>
  <c r="E31" i="1" s="1"/>
  <c r="E36" i="1" s="1"/>
  <c r="D5" i="1"/>
  <c r="D22" i="1" s="1"/>
  <c r="D27" i="1" s="1"/>
  <c r="D31" i="1" s="1"/>
  <c r="D36" i="1" s="1"/>
  <c r="C5" i="1"/>
  <c r="C22" i="1" s="1"/>
  <c r="C27" i="1" s="1"/>
  <c r="C31" i="1" s="1"/>
  <c r="C36" i="1" l="1"/>
  <c r="C37" i="1" s="1"/>
  <c r="D37" i="1" s="1"/>
  <c r="E37" i="1" s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E121" i="2"/>
  <c r="F108" i="2"/>
  <c r="J108" i="2"/>
  <c r="N108" i="2"/>
  <c r="C98" i="2"/>
  <c r="G98" i="2"/>
  <c r="G107" i="2" s="1"/>
  <c r="G117" i="2" s="1"/>
  <c r="G119" i="2" s="1"/>
  <c r="K98" i="2"/>
  <c r="K107" i="2" s="1"/>
  <c r="K117" i="2" s="1"/>
  <c r="K119" i="2" s="1"/>
  <c r="O98" i="2"/>
  <c r="C121" i="2"/>
  <c r="F35" i="8"/>
  <c r="C108" i="2"/>
  <c r="G108" i="2"/>
  <c r="K108" i="2"/>
  <c r="F121" i="2"/>
  <c r="D98" i="2"/>
  <c r="D120" i="2" s="1"/>
  <c r="H98" i="2"/>
  <c r="L98" i="2"/>
  <c r="P98" i="2"/>
  <c r="G121" i="2"/>
  <c r="I121" i="2"/>
  <c r="K121" i="2"/>
  <c r="M121" i="2"/>
  <c r="O121" i="2"/>
  <c r="Q121" i="2"/>
  <c r="F98" i="2"/>
  <c r="J98" i="2"/>
  <c r="N98" i="2"/>
  <c r="N107" i="2" s="1"/>
  <c r="N117" i="2" s="1"/>
  <c r="N119" i="2" s="1"/>
  <c r="C39" i="2"/>
  <c r="C49" i="2" s="1"/>
  <c r="C68" i="2" s="1"/>
  <c r="C70" i="2" s="1"/>
  <c r="E39" i="2"/>
  <c r="E49" i="2" s="1"/>
  <c r="E68" i="2" s="1"/>
  <c r="G39" i="2"/>
  <c r="G49" i="2" s="1"/>
  <c r="G68" i="2" s="1"/>
  <c r="I39" i="2"/>
  <c r="I49" i="2" s="1"/>
  <c r="I68" i="2" s="1"/>
  <c r="K39" i="2"/>
  <c r="K49" i="2" s="1"/>
  <c r="K68" i="2" s="1"/>
  <c r="M39" i="2"/>
  <c r="M49" i="2" s="1"/>
  <c r="M68" i="2" s="1"/>
  <c r="O39" i="2"/>
  <c r="O49" i="2" s="1"/>
  <c r="O68" i="2" s="1"/>
  <c r="Q39" i="2"/>
  <c r="Q49" i="2" s="1"/>
  <c r="Q68" i="2" s="1"/>
  <c r="S39" i="2"/>
  <c r="S49" i="2" s="1"/>
  <c r="S68" i="2" s="1"/>
  <c r="U39" i="2"/>
  <c r="U49" i="2" s="1"/>
  <c r="U68" i="2" s="1"/>
  <c r="D39" i="2"/>
  <c r="D49" i="2" s="1"/>
  <c r="D68" i="2" s="1"/>
  <c r="F39" i="2"/>
  <c r="F49" i="2" s="1"/>
  <c r="F68" i="2" s="1"/>
  <c r="H39" i="2"/>
  <c r="H49" i="2" s="1"/>
  <c r="H68" i="2" s="1"/>
  <c r="J39" i="2"/>
  <c r="J49" i="2" s="1"/>
  <c r="J68" i="2" s="1"/>
  <c r="L39" i="2"/>
  <c r="L49" i="2" s="1"/>
  <c r="L68" i="2" s="1"/>
  <c r="N39" i="2"/>
  <c r="N49" i="2" s="1"/>
  <c r="N68" i="2" s="1"/>
  <c r="P39" i="2"/>
  <c r="P49" i="2" s="1"/>
  <c r="P68" i="2" s="1"/>
  <c r="R39" i="2"/>
  <c r="R49" i="2" s="1"/>
  <c r="R68" i="2" s="1"/>
  <c r="T39" i="2"/>
  <c r="T49" i="2" s="1"/>
  <c r="T68" i="2" s="1"/>
  <c r="V39" i="2"/>
  <c r="V49" i="2" s="1"/>
  <c r="V68" i="2" s="1"/>
  <c r="H107" i="2"/>
  <c r="H117" i="2" s="1"/>
  <c r="H119" i="2" s="1"/>
  <c r="H120" i="2"/>
  <c r="L107" i="2"/>
  <c r="L117" i="2" s="1"/>
  <c r="L119" i="2" s="1"/>
  <c r="L120" i="2"/>
  <c r="P107" i="2"/>
  <c r="P117" i="2" s="1"/>
  <c r="P119" i="2" s="1"/>
  <c r="P120" i="2"/>
  <c r="F120" i="2"/>
  <c r="F107" i="2"/>
  <c r="J120" i="2"/>
  <c r="J107" i="2"/>
  <c r="J117" i="2" s="1"/>
  <c r="J119" i="2" s="1"/>
  <c r="H121" i="2"/>
  <c r="J121" i="2"/>
  <c r="L121" i="2"/>
  <c r="N121" i="2"/>
  <c r="P121" i="2"/>
  <c r="E83" i="2"/>
  <c r="E85" i="2" s="1"/>
  <c r="I83" i="2"/>
  <c r="I85" i="2" s="1"/>
  <c r="M83" i="2"/>
  <c r="M85" i="2" s="1"/>
  <c r="Q83" i="2"/>
  <c r="Q85" i="2" s="1"/>
  <c r="C120" i="2"/>
  <c r="C107" i="2"/>
  <c r="E120" i="2"/>
  <c r="E107" i="2"/>
  <c r="E117" i="2" s="1"/>
  <c r="E119" i="2" s="1"/>
  <c r="G120" i="2"/>
  <c r="I120" i="2"/>
  <c r="I107" i="2"/>
  <c r="I117" i="2" s="1"/>
  <c r="I119" i="2" s="1"/>
  <c r="K120" i="2"/>
  <c r="M120" i="2"/>
  <c r="M107" i="2"/>
  <c r="M117" i="2" s="1"/>
  <c r="M119" i="2" s="1"/>
  <c r="O120" i="2"/>
  <c r="O107" i="2"/>
  <c r="O117" i="2" s="1"/>
  <c r="O119" i="2" s="1"/>
  <c r="Q120" i="2"/>
  <c r="Q107" i="2"/>
  <c r="Q117" i="2" s="1"/>
  <c r="Q119" i="2" s="1"/>
  <c r="C83" i="2"/>
  <c r="G83" i="2"/>
  <c r="G85" i="2" s="1"/>
  <c r="K83" i="2"/>
  <c r="K85" i="2" s="1"/>
  <c r="O83" i="2"/>
  <c r="O85" i="2" s="1"/>
  <c r="C117" i="2" l="1"/>
  <c r="N120" i="2"/>
  <c r="D107" i="2"/>
  <c r="D117" i="2" s="1"/>
  <c r="D119" i="2" s="1"/>
  <c r="F117" i="2"/>
  <c r="F119" i="2" s="1"/>
  <c r="G35" i="8"/>
  <c r="C85" i="2"/>
  <c r="C87" i="2" s="1"/>
  <c r="C88" i="2"/>
  <c r="C124" i="2"/>
  <c r="C119" i="2"/>
  <c r="D69" i="2"/>
  <c r="C125" i="2"/>
  <c r="D70" i="2"/>
  <c r="C123" i="2" l="1"/>
  <c r="H35" i="8"/>
  <c r="E69" i="2"/>
  <c r="E70" i="2" s="1"/>
  <c r="I35" i="8" l="1"/>
  <c r="F69" i="2"/>
  <c r="F70" i="2" s="1"/>
  <c r="J35" i="8" l="1"/>
  <c r="G69" i="2"/>
  <c r="G70" i="2" s="1"/>
  <c r="K35" i="8" l="1"/>
  <c r="H69" i="2"/>
  <c r="H70" i="2" s="1"/>
  <c r="L35" i="8" l="1"/>
  <c r="I69" i="2"/>
  <c r="I70" i="2" s="1"/>
  <c r="M35" i="8" l="1"/>
  <c r="J69" i="2"/>
  <c r="J70" i="2" s="1"/>
  <c r="N35" i="8" l="1"/>
  <c r="K69" i="2"/>
  <c r="K70" i="2" s="1"/>
  <c r="O35" i="8" l="1"/>
  <c r="L69" i="2"/>
  <c r="L70" i="2" s="1"/>
  <c r="P35" i="8" l="1"/>
  <c r="M69" i="2"/>
  <c r="M70" i="2" s="1"/>
  <c r="Q35" i="8" l="1"/>
  <c r="N69" i="2"/>
  <c r="N70" i="2" s="1"/>
  <c r="R35" i="8" l="1"/>
  <c r="O69" i="2"/>
  <c r="O70" i="2" s="1"/>
  <c r="S35" i="8" l="1"/>
  <c r="P69" i="2"/>
  <c r="P70" i="2" s="1"/>
  <c r="T35" i="8" l="1"/>
  <c r="Q69" i="2"/>
  <c r="Q70" i="2" s="1"/>
  <c r="U35" i="8" l="1"/>
  <c r="R69" i="2"/>
  <c r="R70" i="2" s="1"/>
  <c r="V35" i="8" l="1"/>
  <c r="S69" i="2"/>
  <c r="S70" i="2" s="1"/>
  <c r="T69" i="2" l="1"/>
  <c r="T70" i="2" s="1"/>
  <c r="U69" i="2" l="1"/>
  <c r="U70" i="2" s="1"/>
  <c r="V69" i="2" l="1"/>
  <c r="V70" i="2" s="1"/>
  <c r="C36" i="8" l="1"/>
  <c r="C43" i="8" s="1"/>
  <c r="C46" i="8" l="1"/>
  <c r="H48" i="8"/>
  <c r="H43" i="8" l="1"/>
  <c r="H46" i="8" s="1"/>
</calcChain>
</file>

<file path=xl/comments1.xml><?xml version="1.0" encoding="utf-8"?>
<comments xmlns="http://schemas.openxmlformats.org/spreadsheetml/2006/main">
  <authors>
    <author>hubert.zobel</author>
    <author>katarzyna.loszyk</author>
  </authors>
  <commentList>
    <comment ref="C4" authorId="0" shapeId="0">
      <text>
        <r>
          <rPr>
            <b/>
            <sz val="8"/>
            <color indexed="81"/>
            <rFont val="Tahoma"/>
            <family val="2"/>
            <charset val="238"/>
          </rPr>
          <t>Maksymalna stopa współfinansowania dla tego działania określona z SZOOP WRPO 2014+ (wartość należy przenieść do tej komórki z arkusza założeń przy pomocy odpowiedniej formuły)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5" authorId="0" shapeId="0">
      <text>
        <r>
          <rPr>
            <b/>
            <sz val="8"/>
            <color indexed="81"/>
            <rFont val="Tahoma"/>
            <family val="2"/>
            <charset val="238"/>
          </rPr>
          <t>Wysokość niezdyskontowanych kosztów kwalifikowalnych projektu ustalonych na podstawie stosownych wytycznych. Wartość przeniesiona z arkusza wynikowego dzięki odpowiedniej formule</t>
        </r>
      </text>
    </comment>
    <comment ref="I11" authorId="1" shapeId="0">
      <text>
        <r>
          <rPr>
            <b/>
            <sz val="8"/>
            <color indexed="81"/>
            <rFont val="Tahoma"/>
            <family val="2"/>
            <charset val="238"/>
          </rPr>
          <t>Należy obliczyć w oparciu o kurs PLN/EUR wskazany w założeniach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19" authorId="0" shapeId="0">
      <text>
        <r>
          <rPr>
            <b/>
            <sz val="8"/>
            <color indexed="81"/>
            <rFont val="Tahoma"/>
            <family val="2"/>
            <charset val="238"/>
          </rPr>
          <t>dane należy pobrać z arkusza wynikowego przy użyciu odpowiedniej formuły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  <charset val="238"/>
          </rPr>
          <t>dane należy pobrać z arkusza wynikowego przy użyciu odpowiedniej formuły</t>
        </r>
      </text>
    </comment>
    <comment ref="C23" authorId="0" shapeId="0">
      <text>
        <r>
          <rPr>
            <b/>
            <sz val="8"/>
            <color indexed="81"/>
            <rFont val="Tahoma"/>
            <family val="2"/>
            <charset val="238"/>
          </rPr>
          <t>dane należy pobrać z arkusza wynikowego
przy użyciu odpowiedniej formuły</t>
        </r>
      </text>
    </comment>
    <comment ref="C31" authorId="0" shapeId="0">
      <text>
        <r>
          <rPr>
            <b/>
            <sz val="8"/>
            <color indexed="81"/>
            <rFont val="Tahoma"/>
            <family val="2"/>
            <charset val="238"/>
          </rPr>
          <t>dane należy pobrać z arkusza wynikowego przy użyciu odpowiedniej formuły</t>
        </r>
      </text>
    </comment>
    <comment ref="C32" authorId="0" shapeId="0">
      <text>
        <r>
          <rPr>
            <b/>
            <sz val="8"/>
            <color indexed="81"/>
            <rFont val="Tahoma"/>
            <family val="2"/>
            <charset val="238"/>
          </rPr>
          <t>dane należy pobrać z arkusza wynikowego przy użyciu odpowiedniej formuły</t>
        </r>
      </text>
    </comment>
    <comment ref="C38" authorId="0" shapeId="0">
      <text>
        <r>
          <rPr>
            <b/>
            <sz val="8"/>
            <color indexed="81"/>
            <rFont val="Tahoma"/>
            <family val="2"/>
            <charset val="238"/>
          </rPr>
          <t>Maksymalna stopa współfinansowania dla tego działania określona z SZOOP WRPO 2014+ (wartość należy przenieść do tej komórki z arkusza założeń przy pomocy odpowiedniej formuły)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40" authorId="0" shapeId="0">
      <text>
        <r>
          <rPr>
            <b/>
            <sz val="8"/>
            <color indexed="81"/>
            <rFont val="Tahoma"/>
            <family val="2"/>
            <charset val="238"/>
          </rPr>
          <t>Wysokość niezdyskontowanych kosztów kwalifikowalnych projektu ustalonych na podstawie stosownych wytycznych. Wartość przeniesiona z arkusza wynikowego dzięki odpowiedniej formule</t>
        </r>
      </text>
    </comment>
  </commentList>
</comments>
</file>

<file path=xl/comments2.xml><?xml version="1.0" encoding="utf-8"?>
<comments xmlns="http://schemas.openxmlformats.org/spreadsheetml/2006/main">
  <authors>
    <author>st336</author>
  </authors>
  <commentList>
    <comment ref="C80" authorId="0" shapeId="0">
      <text>
        <r>
          <rPr>
            <b/>
            <sz val="8"/>
            <color indexed="81"/>
            <rFont val="Tahoma"/>
            <family val="2"/>
            <charset val="238"/>
          </rPr>
          <t>W tym miejscu należy wpisać łączne nakłady inwestycyjne poniesione w pierwszym roku analizy i przed rozpoczęciem okresu odniesienia.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katarzyna.loszyk</author>
  </authors>
  <commentList>
    <comment ref="B15" authorId="0" shapeId="0">
      <text>
        <r>
          <rPr>
            <sz val="8"/>
            <color indexed="81"/>
            <rFont val="Tahoma"/>
            <family val="2"/>
            <charset val="238"/>
          </rPr>
          <t xml:space="preserve">Wypełnić odpowiednio do przyjętego okresu odniesienia
</t>
        </r>
      </text>
    </comment>
  </commentList>
</comments>
</file>

<file path=xl/sharedStrings.xml><?xml version="1.0" encoding="utf-8"?>
<sst xmlns="http://schemas.openxmlformats.org/spreadsheetml/2006/main" count="459" uniqueCount="237">
  <si>
    <t>Lp.</t>
  </si>
  <si>
    <t>Kategoria/Okres projekcji</t>
  </si>
  <si>
    <t>Rok …</t>
  </si>
  <si>
    <t>A</t>
  </si>
  <si>
    <t xml:space="preserve">Dochody własne </t>
  </si>
  <si>
    <t>w tym: przychody z projektu</t>
  </si>
  <si>
    <t>Subwencje i dotacje</t>
  </si>
  <si>
    <t>a</t>
  </si>
  <si>
    <t>b</t>
  </si>
  <si>
    <t>c</t>
  </si>
  <si>
    <t>w tym: dotacja na realizację projektu</t>
  </si>
  <si>
    <t>B</t>
  </si>
  <si>
    <t>1.</t>
  </si>
  <si>
    <t>w tym na realizację projektu</t>
  </si>
  <si>
    <t>2.</t>
  </si>
  <si>
    <t>Osobowe (11.1)</t>
  </si>
  <si>
    <t>C</t>
  </si>
  <si>
    <t>D</t>
  </si>
  <si>
    <t xml:space="preserve">OBSŁUGA ZADŁUŻENIA </t>
  </si>
  <si>
    <t>E</t>
  </si>
  <si>
    <t>F</t>
  </si>
  <si>
    <t>Nakłady inwestycyjne objęte projektem</t>
  </si>
  <si>
    <t xml:space="preserve"> Pozostałe wydatki majątkowe</t>
  </si>
  <si>
    <t>G</t>
  </si>
  <si>
    <t>H</t>
  </si>
  <si>
    <t>na realizację projektu</t>
  </si>
  <si>
    <t>na realizację pozostałych zadań</t>
  </si>
  <si>
    <t>I</t>
  </si>
  <si>
    <t>J</t>
  </si>
  <si>
    <t>Skumulowane przepływy gotówki netto</t>
  </si>
  <si>
    <t>K</t>
  </si>
  <si>
    <t>Przychody ze sprzedaży i zrównane z nimi</t>
  </si>
  <si>
    <t>Przychód ze sprzedaży produktów</t>
  </si>
  <si>
    <t>II</t>
  </si>
  <si>
    <t>Zmiana stanu produktów</t>
  </si>
  <si>
    <t>III</t>
  </si>
  <si>
    <t>Koszt wytworzenia produktów na własne potrzeby jednostki</t>
  </si>
  <si>
    <t>IV</t>
  </si>
  <si>
    <t>Przychód ze sprzedaży towarów i materiałów</t>
  </si>
  <si>
    <t>Koszty działalności operacyjnej</t>
  </si>
  <si>
    <t>Amortyzacja</t>
  </si>
  <si>
    <t>Zużycie materiałów i energii</t>
  </si>
  <si>
    <t>Usługi obce</t>
  </si>
  <si>
    <t>Podatki i opłaty</t>
  </si>
  <si>
    <t>V</t>
  </si>
  <si>
    <t>Wynagrodzenia</t>
  </si>
  <si>
    <t>VI</t>
  </si>
  <si>
    <t>Ubezpieczenia społeczne i inne świadczenia</t>
  </si>
  <si>
    <t>VII</t>
  </si>
  <si>
    <t>Pozostałe koszty rodzajowe</t>
  </si>
  <si>
    <t>VIII</t>
  </si>
  <si>
    <t>Wartość sprzedanych towarów i materiałów</t>
  </si>
  <si>
    <t>Zysk/strata ze sprzedaży</t>
  </si>
  <si>
    <t>Pozostałe przychody operacyjne</t>
  </si>
  <si>
    <t>Dotacje</t>
  </si>
  <si>
    <t>Inne przychody operacyjne</t>
  </si>
  <si>
    <t>Pozostałe koszty operacyjne</t>
  </si>
  <si>
    <t>Zysk/Strata na działalności operacyjnej</t>
  </si>
  <si>
    <t>Przychody finansowe</t>
  </si>
  <si>
    <t>Koszty finansowe</t>
  </si>
  <si>
    <t>Zysk/Strata brutto na działalności gospodarczej</t>
  </si>
  <si>
    <t>Zyski nadzwyczajne</t>
  </si>
  <si>
    <t>Straty nadzwyczajne</t>
  </si>
  <si>
    <t>J.</t>
  </si>
  <si>
    <t>Zysk/Strata brutto</t>
  </si>
  <si>
    <t>K.</t>
  </si>
  <si>
    <t>Podatek dochodowy od osób prawnych</t>
  </si>
  <si>
    <t>L.</t>
  </si>
  <si>
    <t>Pozostałe obowiązkowe obciążenia</t>
  </si>
  <si>
    <t>M.</t>
  </si>
  <si>
    <t>Zysk/Strata netto</t>
  </si>
  <si>
    <t>Przepływy środków pieniężnych z działalności operacyjnej</t>
  </si>
  <si>
    <t>Korekty razem</t>
  </si>
  <si>
    <t>(+) Amortyzacja</t>
  </si>
  <si>
    <t>(+/-) Zyski/Straty z tyt. różnic kursowych</t>
  </si>
  <si>
    <t>(+) Odsetki zapłacone, (-) odsetki uzyskanie, (-) udziały w zyskach</t>
  </si>
  <si>
    <t>(+/-) Zysk/Strata z działalności inwestycyjnej</t>
  </si>
  <si>
    <t>(+) Zmiana stanu rezerw</t>
  </si>
  <si>
    <t>(-) Zmiana zapotrzebowania na KON</t>
  </si>
  <si>
    <t>(-/+) Zmiana stanu rozliczeń międzyokresowych</t>
  </si>
  <si>
    <t>Inne korekty</t>
  </si>
  <si>
    <t>Przepływy pieniężne netto z działalności operacyjnej, razem</t>
  </si>
  <si>
    <t>Przepływy środków pieniężnych z działalności inwestycyjnej</t>
  </si>
  <si>
    <t>1. Wpływy</t>
  </si>
  <si>
    <t>2. Wydatki</t>
  </si>
  <si>
    <t>Przepływy pieniężne netto z działalności inwestycyjnej, razem</t>
  </si>
  <si>
    <t>Przepływy środków pieniężnych z działalności finansowej</t>
  </si>
  <si>
    <t>a. wpływy netto z wydania udziałów (emisji akcji) i innych instrumentów kapitałowych oraz dopłat do kapitału</t>
  </si>
  <si>
    <t>b. dotacje UE do projektu</t>
  </si>
  <si>
    <t>c. pozostałe dotacje</t>
  </si>
  <si>
    <t>d. kredyty i pożyczki</t>
  </si>
  <si>
    <t>e. emisja dłużnych papierów wartościowych</t>
  </si>
  <si>
    <t>f. inne wpływy finansowe</t>
  </si>
  <si>
    <t>a. spłaty kredytów i pożyczek</t>
  </si>
  <si>
    <t>b. odsetki</t>
  </si>
  <si>
    <t>c. raty leasingu finansowego</t>
  </si>
  <si>
    <t>d. inne wydatki finansowe</t>
  </si>
  <si>
    <t>Przepływy pieniężne netto z działalności finansowej, razem</t>
  </si>
  <si>
    <t>Przepływy pieniężne netto razem</t>
  </si>
  <si>
    <t>Środki pieniężne na początek okresu</t>
  </si>
  <si>
    <t>Środki pieniężne na koniec okresu</t>
  </si>
  <si>
    <t>I.</t>
  </si>
  <si>
    <t>II.</t>
  </si>
  <si>
    <t>III.</t>
  </si>
  <si>
    <t>IV.</t>
  </si>
  <si>
    <t>V.</t>
  </si>
  <si>
    <t>VI.</t>
  </si>
  <si>
    <t>3.</t>
  </si>
  <si>
    <t>Tabela 22 Finansowa efektywność inwestycji - Projekt</t>
  </si>
  <si>
    <t>WPŁYWY RAZEM</t>
  </si>
  <si>
    <t>Przychody operacyjne (pochodzące od bezpośrednich użytkowników)</t>
  </si>
  <si>
    <t>Wartość rezydualna</t>
  </si>
  <si>
    <t>WYDATKI RAZEM</t>
  </si>
  <si>
    <t>Zmiana kapitału obrotowego netto</t>
  </si>
  <si>
    <t>Koszty operacyjne bez amortyzacji</t>
  </si>
  <si>
    <t>Przepływy pieniężne netto</t>
  </si>
  <si>
    <r>
      <t>współczynnik dyskontowy (r=4%) - d</t>
    </r>
    <r>
      <rPr>
        <i/>
        <vertAlign val="subscript"/>
        <sz val="10"/>
        <rFont val="Arial"/>
        <family val="2"/>
      </rPr>
      <t>t</t>
    </r>
    <r>
      <rPr>
        <i/>
        <sz val="10"/>
        <rFont val="Arial"/>
        <family val="2"/>
      </rPr>
      <t>=1/(1+r)</t>
    </r>
    <r>
      <rPr>
        <i/>
        <vertAlign val="superscript"/>
        <sz val="10"/>
        <rFont val="Arial"/>
        <family val="2"/>
      </rPr>
      <t>t</t>
    </r>
  </si>
  <si>
    <t>Przepływy pieniężne zdyskontowane</t>
  </si>
  <si>
    <t>Stopa dyskontowa</t>
  </si>
  <si>
    <t>Finansowa zaktualizowana wartość netto z inwestycji (FNPV/C)</t>
  </si>
  <si>
    <t>Finansowa wewnętrzna stopa zwrotu z inwestycji (FRR/C)</t>
  </si>
  <si>
    <t>Wpływy z analizy finansowej</t>
  </si>
  <si>
    <t>Korekty wpływów razem</t>
  </si>
  <si>
    <t>(+/-)  ...</t>
  </si>
  <si>
    <t>Wpływy po korektach</t>
  </si>
  <si>
    <t>Wydatki z analizy finansowej</t>
  </si>
  <si>
    <t>Korekty wydatków razem</t>
  </si>
  <si>
    <t>a.</t>
  </si>
  <si>
    <t>(-) podatek VAT</t>
  </si>
  <si>
    <t>b.</t>
  </si>
  <si>
    <t>(-) podatek dochodowy</t>
  </si>
  <si>
    <t>c.</t>
  </si>
  <si>
    <t>d.</t>
  </si>
  <si>
    <t>e.</t>
  </si>
  <si>
    <t>Wydatki po korektach</t>
  </si>
  <si>
    <t>Przepływy pieniężne netto z analizy finansowej po korektach</t>
  </si>
  <si>
    <t>Rachunek kosztów i korzyści społecznych</t>
  </si>
  <si>
    <t>Korzyści społeczne</t>
  </si>
  <si>
    <t>...</t>
  </si>
  <si>
    <t>Koszty społeczne</t>
  </si>
  <si>
    <t>Ekonomiczne przepływy pieniężne netto</t>
  </si>
  <si>
    <t>współczynnik dyskonta</t>
  </si>
  <si>
    <t>Ekonomiczne przepływy zdyskontowane</t>
  </si>
  <si>
    <t>Zdyskontowane korzyści</t>
  </si>
  <si>
    <t>Zdyskontowane koszty</t>
  </si>
  <si>
    <t>Ekonomiczna zaktualizowana wartość netto (ENPV)</t>
  </si>
  <si>
    <t>Ekonomiczna wewnętrzna stopa zwrotu (ERR)</t>
  </si>
  <si>
    <t>Ekonomiczny Wskaźnik Korzyści/Koszty (B/C)</t>
  </si>
  <si>
    <t>Rachunek przepływów pieniężnych</t>
  </si>
  <si>
    <t xml:space="preserve">Rachunek zysków i strat </t>
  </si>
  <si>
    <t>Sytuacja finansowa jednostki samorządu terytorialnego razem z projektem</t>
  </si>
  <si>
    <t>DOCHODY BEZ NADWYŻEK /1+2+3/</t>
  </si>
  <si>
    <t>WOLNE ŚRODKI /A-B/</t>
  </si>
  <si>
    <t>ŚRODKI BUDŻETU GMINY NA WYDATKI MAJĄTKOWE /C-D/</t>
  </si>
  <si>
    <t>Wolne środki po inwestycjach /E-F/</t>
  </si>
  <si>
    <t>ROCZNE PRZEPŁYWY GOTÓWKI NETTO /G+H/</t>
  </si>
  <si>
    <t>Podatki i opłaty lokalne (1.1.3)*</t>
  </si>
  <si>
    <t>Dochody z majątku gminy (1.2 - 1.2.2)*</t>
  </si>
  <si>
    <t>Udział w dochodach budżetu państwa z tytułu podatku PIT i CIT (1.1.1 i 1.1.2)*</t>
  </si>
  <si>
    <t>Subwencje ogółem (1.1.4)*</t>
  </si>
  <si>
    <t>WYDATKI: /1+2/</t>
  </si>
  <si>
    <t>Dotacje i środki ze źródeł pozabudżetowych na zadania bieżące (1.1.5)*</t>
  </si>
  <si>
    <t>Dotacje i środki ze źródeł pozabudżetowych na inwestycje (1.2.2)*</t>
  </si>
  <si>
    <t>Rzeczowe (2.1 - 2.1.1 - 2.1.3 - 11.1)*</t>
  </si>
  <si>
    <t>Spłata rat kapitałowych (5.1)*</t>
  </si>
  <si>
    <t>Spłata odsetek (2.1.3)*</t>
  </si>
  <si>
    <t>Spłata poręczeń (2.1.1)*</t>
  </si>
  <si>
    <t>WYDATKI MAJĄTKOWE (2.2)*</t>
  </si>
  <si>
    <t>Otrzymane kredyty, pożyczki i obligacje (4.3)*</t>
  </si>
  <si>
    <t>Wolne środki z rozliczenia roku ubiegłego (4.2)*</t>
  </si>
  <si>
    <t>* sugerowana zawartość pozycji zgodnie z wzorem z załacznika nr 1 do Rozporządzenia Ministra Finansów z dnia 10 stycznia 2013 roku w sprawie wieloletniej prognozy finansowej jednostki samorządu terytorialnego (tekst jednolity z 2015 roku, poz. 92)</t>
  </si>
  <si>
    <t>ROK</t>
  </si>
  <si>
    <t>PLN/MgCO2</t>
  </si>
  <si>
    <t>wartość oszczędności w PLN</t>
  </si>
  <si>
    <t>współczynnik dyskontowy</t>
  </si>
  <si>
    <t>ekonomiczna stopa dyskontowa</t>
  </si>
  <si>
    <t>zdyskontowana wartość oszczędności</t>
  </si>
  <si>
    <t>Dane wyjściowe</t>
  </si>
  <si>
    <t xml:space="preserve">Okres projekcji </t>
  </si>
  <si>
    <t>Rok…..</t>
  </si>
  <si>
    <t>suma zdyskontowanych oszczędności</t>
  </si>
  <si>
    <t>redukcja emisji CO2 w Mg/rok</t>
  </si>
  <si>
    <t>Obliczenie wartości oszczędności z redukcji CO2</t>
  </si>
  <si>
    <t>Pozycja</t>
  </si>
  <si>
    <t>Przychody operacyjne (opłaty pochodzące od bezpośrednich użytkowników)</t>
  </si>
  <si>
    <t>Koszty operacyjne (bez amortyzacji)</t>
  </si>
  <si>
    <t>4.</t>
  </si>
  <si>
    <t>Nakłady odtworzeniowe</t>
  </si>
  <si>
    <t>6.</t>
  </si>
  <si>
    <t>7.</t>
  </si>
  <si>
    <r>
      <t>współczynnik dyskontowy (r=4%) - d</t>
    </r>
    <r>
      <rPr>
        <i/>
        <vertAlign val="subscript"/>
        <sz val="10"/>
        <rFont val="Arial"/>
        <family val="2"/>
        <charset val="238"/>
      </rPr>
      <t>t</t>
    </r>
    <r>
      <rPr>
        <i/>
        <sz val="10"/>
        <rFont val="Arial"/>
        <family val="2"/>
        <charset val="238"/>
      </rPr>
      <t>=1/(1+r)</t>
    </r>
    <r>
      <rPr>
        <i/>
        <vertAlign val="superscript"/>
        <sz val="10"/>
        <rFont val="Arial"/>
        <family val="2"/>
        <charset val="238"/>
      </rPr>
      <t>t</t>
    </r>
  </si>
  <si>
    <t>8.</t>
  </si>
  <si>
    <t>Projekty w ramach trybu pozakonkursowego</t>
  </si>
  <si>
    <t>EC</t>
  </si>
  <si>
    <t>Koszty kwalifikowalne (w EUR)</t>
  </si>
  <si>
    <t>Poziom dofinansowania wg Uchwały (w %)</t>
  </si>
  <si>
    <t>Projekty które nie generują dochodu</t>
  </si>
  <si>
    <t>MaxCRpa</t>
  </si>
  <si>
    <t>Maksymalna wartość dotacji UE (w PLN)</t>
  </si>
  <si>
    <t>Dotacja UE                                                                
Dotacja UE = EC x MaxCRpa</t>
  </si>
  <si>
    <t xml:space="preserve">Rzeczywisty poziom dofinansowania </t>
  </si>
  <si>
    <t>Projekty które generują dochód (metoda luki finansowej)</t>
  </si>
  <si>
    <t>Tabela 7</t>
  </si>
  <si>
    <t>Wpływy [1+2]</t>
  </si>
  <si>
    <t>5.</t>
  </si>
  <si>
    <t>9.</t>
  </si>
  <si>
    <t>Zdyskontowany dochód [8x9]</t>
  </si>
  <si>
    <t>Suma zdyskontowanych dochodów - DNR</t>
  </si>
  <si>
    <t>Nakłady inwestycyjne</t>
  </si>
  <si>
    <t>Zmiana kapitału obrotowego netto (w fazie inwestycyjnej)</t>
  </si>
  <si>
    <t>Razem [1+2]</t>
  </si>
  <si>
    <t>Zdyskontowane nakłady [3x4]</t>
  </si>
  <si>
    <t xml:space="preserve">Etap 1. Wskaźnik luki finansowej </t>
  </si>
  <si>
    <t>Wskażnik luki w finansowaniu - R                                 
 R = (DIC - DNR) / DIC</t>
  </si>
  <si>
    <t>Etap 2. Kwota decyzji</t>
  </si>
  <si>
    <t>Kwota decyzji - DA                                                        
 DA = EC x R</t>
  </si>
  <si>
    <t>Etap 3. Maksymalna dotacja z UE</t>
  </si>
  <si>
    <t>Dotacja UE                                                               
 Dotacja UE = DA x MaxCRpa</t>
  </si>
  <si>
    <t>Etap 4. Rzeczywisty poziom dofinansowania (efektywna stopa dofinansowania)</t>
  </si>
  <si>
    <t>Wrzf                                                                              
 Wrzf = Dotacja UE / EC</t>
  </si>
  <si>
    <t xml:space="preserve"> =</t>
  </si>
  <si>
    <t>Wrzf                                                                               
Wrzf = R x MaxCRpa</t>
  </si>
  <si>
    <t>Koszty kwalifikowalne (EC)</t>
  </si>
  <si>
    <t>koszt MgCO2 (EUR)</t>
  </si>
  <si>
    <t>okres odnieniesnia (lata)</t>
  </si>
  <si>
    <r>
      <t xml:space="preserve">wartość jednostkowa MgCO2
</t>
    </r>
    <r>
      <rPr>
        <b/>
        <sz val="7"/>
        <color indexed="8"/>
        <rFont val="Arial CE"/>
        <charset val="238"/>
      </rPr>
      <t>(wartość z tabeli powyżej odpowiednia dla roku odniesienia)</t>
    </r>
  </si>
  <si>
    <t>Suma zdyskontowanych nakładów inwestycyjnych - DIC</t>
  </si>
  <si>
    <t>Wartość jednostkowa 1 MgCO2 dla roku analizy</t>
  </si>
  <si>
    <t>Tabela 23 Ekonomiczna analiza kosztów i korzyści - Projekt (jeśli dotyczy)</t>
  </si>
  <si>
    <r>
      <t xml:space="preserve">szacowany spadek emisji gazów cieplarnianych MgCO2/rok
</t>
    </r>
    <r>
      <rPr>
        <b/>
        <sz val="7"/>
        <color indexed="8"/>
        <rFont val="Arial CE"/>
        <charset val="238"/>
      </rPr>
      <t>(dane należy pobrać ze SW - Tabela nr 9)</t>
    </r>
  </si>
  <si>
    <t>Pozostałe dochody (1.1 - 1.1.1 do 1.1.5)*</t>
  </si>
  <si>
    <t>Inne przychody (+) / rozchody (-) budżetu</t>
  </si>
  <si>
    <t xml:space="preserve">Całkowity koszt inwestycji wg Uchwały </t>
  </si>
  <si>
    <t>Koszty kwalifikowalne (w PLN)</t>
  </si>
  <si>
    <t>Wydatki [4+5]</t>
  </si>
  <si>
    <t>Dochód netto [3-6]</t>
  </si>
  <si>
    <t>Całkowite nakłady inwestycyjne i odtworzeniowe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</si>
</sst>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0.0%"/>
    <numFmt numFmtId="165" formatCode="#,##0.0000"/>
    <numFmt numFmtId="166" formatCode="_-* #,##0.0000\ _z_ł_-;\-* #,##0.0000\ _z_ł_-;_-* &quot;-&quot;??\ _z_ł_-;_-@_-"/>
    <numFmt numFmtId="167" formatCode="0.0000"/>
    <numFmt numFmtId="168" formatCode="_-* #,##0\ _z_ł_-;\-* #,##0\ _z_ł_-;_-* &quot;-&quot;??\ _z_ł_-;_-@_-"/>
  </numFmts>
  <fonts count="29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PL"/>
    </font>
    <font>
      <b/>
      <sz val="9"/>
      <name val="Arial"/>
      <family val="2"/>
    </font>
    <font>
      <i/>
      <sz val="10"/>
      <name val="Arial"/>
      <family val="2"/>
      <charset val="238"/>
    </font>
    <font>
      <b/>
      <sz val="10"/>
      <color indexed="59"/>
      <name val="Arial"/>
      <family val="2"/>
    </font>
    <font>
      <sz val="10"/>
      <name val="Arial CE"/>
      <charset val="238"/>
    </font>
    <font>
      <i/>
      <sz val="10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  <charset val="238"/>
    </font>
    <font>
      <i/>
      <vertAlign val="subscript"/>
      <sz val="10"/>
      <name val="Arial"/>
      <family val="2"/>
    </font>
    <font>
      <i/>
      <vertAlign val="superscript"/>
      <sz val="10"/>
      <name val="Arial"/>
      <family val="2"/>
    </font>
    <font>
      <i/>
      <sz val="9"/>
      <name val="Arial"/>
      <family val="2"/>
      <charset val="238"/>
    </font>
    <font>
      <sz val="9"/>
      <color indexed="10"/>
      <name val="Arial"/>
      <family val="2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7"/>
      <color indexed="8"/>
      <name val="Arial CE"/>
      <charset val="238"/>
    </font>
    <font>
      <b/>
      <sz val="10"/>
      <color indexed="8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i/>
      <vertAlign val="subscript"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4"/>
      <color rgb="FFFF000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" fontId="6" fillId="0" borderId="0"/>
    <xf numFmtId="43" fontId="1" fillId="0" borderId="0" applyFont="0" applyFill="0" applyBorder="0" applyAlignment="0" applyProtection="0"/>
    <xf numFmtId="0" fontId="10" fillId="0" borderId="0"/>
  </cellStyleXfs>
  <cellXfs count="244">
    <xf numFmtId="0" fontId="0" fillId="0" borderId="0" xfId="0"/>
    <xf numFmtId="0" fontId="1" fillId="0" borderId="0" xfId="0" applyFont="1" applyBorder="1"/>
    <xf numFmtId="43" fontId="3" fillId="0" borderId="0" xfId="0" applyNumberFormat="1" applyFont="1" applyBorder="1" applyAlignment="1">
      <alignment horizontal="right" vertical="center" wrapText="1"/>
    </xf>
    <xf numFmtId="43" fontId="1" fillId="0" borderId="0" xfId="0" applyNumberFormat="1" applyFont="1" applyBorder="1"/>
    <xf numFmtId="164" fontId="4" fillId="0" borderId="0" xfId="1" applyNumberFormat="1" applyFont="1" applyFill="1" applyBorder="1" applyAlignment="1">
      <alignment horizontal="center" vertical="top" wrapText="1"/>
    </xf>
    <xf numFmtId="164" fontId="4" fillId="0" borderId="0" xfId="1" applyNumberFormat="1" applyFont="1" applyFill="1" applyBorder="1" applyAlignment="1">
      <alignment vertical="top" wrapText="1"/>
    </xf>
    <xf numFmtId="2" fontId="1" fillId="0" borderId="0" xfId="1" applyNumberFormat="1" applyFont="1" applyFill="1" applyBorder="1" applyAlignment="1">
      <alignment vertical="top"/>
    </xf>
    <xf numFmtId="2" fontId="1" fillId="0" borderId="4" xfId="1" applyNumberFormat="1" applyFont="1" applyFill="1" applyBorder="1" applyAlignment="1">
      <alignment vertical="top"/>
    </xf>
    <xf numFmtId="43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2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indent="1"/>
    </xf>
    <xf numFmtId="43" fontId="3" fillId="3" borderId="2" xfId="0" applyNumberFormat="1" applyFont="1" applyFill="1" applyBorder="1" applyAlignment="1">
      <alignment horizontal="right" vertical="center" wrapText="1"/>
    </xf>
    <xf numFmtId="0" fontId="1" fillId="3" borderId="3" xfId="0" applyFont="1" applyFill="1" applyBorder="1"/>
    <xf numFmtId="164" fontId="4" fillId="0" borderId="4" xfId="1" applyNumberFormat="1" applyFont="1" applyFill="1" applyBorder="1" applyAlignment="1">
      <alignment horizontal="center" vertical="top" wrapText="1"/>
    </xf>
    <xf numFmtId="164" fontId="4" fillId="0" borderId="4" xfId="1" applyNumberFormat="1" applyFont="1" applyFill="1" applyBorder="1" applyAlignment="1">
      <alignment vertical="top" wrapText="1"/>
    </xf>
    <xf numFmtId="0" fontId="2" fillId="4" borderId="5" xfId="0" applyNumberFormat="1" applyFont="1" applyFill="1" applyBorder="1" applyAlignment="1">
      <alignment horizontal="center" vertical="top"/>
    </xf>
    <xf numFmtId="0" fontId="4" fillId="4" borderId="5" xfId="0" applyNumberFormat="1" applyFont="1" applyFill="1" applyBorder="1" applyAlignment="1">
      <alignment vertical="top"/>
    </xf>
    <xf numFmtId="0" fontId="7" fillId="4" borderId="5" xfId="2" applyNumberFormat="1" applyFont="1" applyFill="1" applyBorder="1" applyAlignment="1">
      <alignment horizontal="center" vertical="top"/>
    </xf>
    <xf numFmtId="0" fontId="7" fillId="0" borderId="0" xfId="2" applyNumberFormat="1" applyFont="1" applyFill="1" applyBorder="1" applyAlignment="1">
      <alignment horizontal="center" vertical="top"/>
    </xf>
    <xf numFmtId="0" fontId="1" fillId="0" borderId="0" xfId="0" applyNumberFormat="1" applyFont="1" applyBorder="1" applyAlignment="1">
      <alignment vertical="top"/>
    </xf>
    <xf numFmtId="3" fontId="4" fillId="0" borderId="5" xfId="0" applyNumberFormat="1" applyFont="1" applyFill="1" applyBorder="1" applyAlignment="1">
      <alignment horizontal="center" vertical="top"/>
    </xf>
    <xf numFmtId="3" fontId="4" fillId="0" borderId="5" xfId="0" applyNumberFormat="1" applyFont="1" applyFill="1" applyBorder="1" applyAlignment="1">
      <alignment vertical="top" wrapText="1"/>
    </xf>
    <xf numFmtId="43" fontId="2" fillId="0" borderId="5" xfId="0" applyNumberFormat="1" applyFont="1" applyFill="1" applyBorder="1" applyAlignment="1">
      <alignment horizontal="right" vertical="top" wrapText="1"/>
    </xf>
    <xf numFmtId="2" fontId="2" fillId="0" borderId="0" xfId="0" applyNumberFormat="1" applyFont="1" applyFill="1" applyBorder="1" applyAlignment="1">
      <alignment vertical="top"/>
    </xf>
    <xf numFmtId="3" fontId="5" fillId="0" borderId="5" xfId="0" applyNumberFormat="1" applyFont="1" applyFill="1" applyBorder="1" applyAlignment="1">
      <alignment horizontal="center" vertical="top"/>
    </xf>
    <xf numFmtId="3" fontId="5" fillId="0" borderId="5" xfId="0" applyNumberFormat="1" applyFont="1" applyFill="1" applyBorder="1" applyAlignment="1">
      <alignment vertical="top" wrapText="1"/>
    </xf>
    <xf numFmtId="43" fontId="1" fillId="0" borderId="5" xfId="0" applyNumberFormat="1" applyFont="1" applyFill="1" applyBorder="1" applyAlignment="1">
      <alignment horizontal="right" vertical="top" wrapText="1"/>
    </xf>
    <xf numFmtId="2" fontId="1" fillId="0" borderId="0" xfId="0" applyNumberFormat="1" applyFont="1" applyFill="1" applyBorder="1" applyAlignment="1">
      <alignment vertical="top"/>
    </xf>
    <xf numFmtId="3" fontId="8" fillId="0" borderId="5" xfId="0" applyNumberFormat="1" applyFont="1" applyFill="1" applyBorder="1" applyAlignment="1">
      <alignment horizontal="left" vertical="top" wrapText="1" indent="1"/>
    </xf>
    <xf numFmtId="3" fontId="4" fillId="5" borderId="5" xfId="0" applyNumberFormat="1" applyFont="1" applyFill="1" applyBorder="1" applyAlignment="1">
      <alignment horizontal="center" vertical="top"/>
    </xf>
    <xf numFmtId="3" fontId="4" fillId="5" borderId="5" xfId="0" applyNumberFormat="1" applyFont="1" applyFill="1" applyBorder="1" applyAlignment="1">
      <alignment vertical="top" wrapText="1"/>
    </xf>
    <xf numFmtId="43" fontId="2" fillId="5" borderId="5" xfId="0" applyNumberFormat="1" applyFont="1" applyFill="1" applyBorder="1" applyAlignment="1">
      <alignment horizontal="right" vertical="top" wrapText="1"/>
    </xf>
    <xf numFmtId="43" fontId="4" fillId="0" borderId="5" xfId="0" applyNumberFormat="1" applyFont="1" applyFill="1" applyBorder="1" applyAlignment="1">
      <alignment horizontal="right" vertical="top" wrapText="1"/>
    </xf>
    <xf numFmtId="2" fontId="4" fillId="0" borderId="0" xfId="0" applyNumberFormat="1" applyFont="1" applyFill="1" applyBorder="1" applyAlignment="1">
      <alignment vertical="top"/>
    </xf>
    <xf numFmtId="43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3" fontId="8" fillId="0" borderId="5" xfId="0" applyNumberFormat="1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vertical="top" wrapText="1"/>
    </xf>
    <xf numFmtId="43" fontId="4" fillId="5" borderId="5" xfId="0" applyNumberFormat="1" applyFont="1" applyFill="1" applyBorder="1" applyAlignment="1">
      <alignment horizontal="right" vertical="top" wrapText="1"/>
    </xf>
    <xf numFmtId="3" fontId="9" fillId="5" borderId="5" xfId="0" applyNumberFormat="1" applyFont="1" applyFill="1" applyBorder="1" applyAlignment="1">
      <alignment horizontal="center" vertical="top"/>
    </xf>
    <xf numFmtId="3" fontId="9" fillId="5" borderId="5" xfId="0" applyNumberFormat="1" applyFont="1" applyFill="1" applyBorder="1" applyAlignment="1">
      <alignment vertical="top" wrapText="1"/>
    </xf>
    <xf numFmtId="2" fontId="1" fillId="0" borderId="0" xfId="1" applyNumberFormat="1" applyFont="1" applyFill="1" applyBorder="1"/>
    <xf numFmtId="2" fontId="1" fillId="0" borderId="6" xfId="1" applyNumberFormat="1" applyFont="1" applyFill="1" applyBorder="1"/>
    <xf numFmtId="43" fontId="1" fillId="0" borderId="0" xfId="0" applyNumberFormat="1" applyFont="1" applyFill="1" applyBorder="1"/>
    <xf numFmtId="0" fontId="1" fillId="0" borderId="0" xfId="0" applyFont="1" applyFill="1" applyBorder="1"/>
    <xf numFmtId="3" fontId="4" fillId="6" borderId="5" xfId="0" applyNumberFormat="1" applyFont="1" applyFill="1" applyBorder="1" applyAlignment="1">
      <alignment horizontal="center" vertical="top"/>
    </xf>
    <xf numFmtId="3" fontId="9" fillId="6" borderId="5" xfId="0" applyNumberFormat="1" applyFont="1" applyFill="1" applyBorder="1" applyAlignment="1">
      <alignment vertical="top" wrapText="1"/>
    </xf>
    <xf numFmtId="43" fontId="2" fillId="6" borderId="5" xfId="0" applyNumberFormat="1" applyFont="1" applyFill="1" applyBorder="1" applyAlignment="1">
      <alignment horizontal="right" vertical="top" wrapText="1"/>
    </xf>
    <xf numFmtId="0" fontId="0" fillId="0" borderId="0" xfId="0" applyBorder="1"/>
    <xf numFmtId="3" fontId="9" fillId="0" borderId="5" xfId="0" applyNumberFormat="1" applyFont="1" applyFill="1" applyBorder="1" applyAlignment="1">
      <alignment vertical="top" wrapText="1"/>
    </xf>
    <xf numFmtId="4" fontId="2" fillId="2" borderId="5" xfId="0" applyNumberFormat="1" applyFont="1" applyFill="1" applyBorder="1" applyAlignment="1">
      <alignment vertical="top"/>
    </xf>
    <xf numFmtId="0" fontId="5" fillId="0" borderId="0" xfId="0" applyFont="1"/>
    <xf numFmtId="0" fontId="4" fillId="7" borderId="0" xfId="0" applyFont="1" applyFill="1"/>
    <xf numFmtId="43" fontId="7" fillId="7" borderId="0" xfId="0" applyNumberFormat="1" applyFont="1" applyFill="1"/>
    <xf numFmtId="43" fontId="7" fillId="0" borderId="0" xfId="0" applyNumberFormat="1" applyFont="1" applyFill="1"/>
    <xf numFmtId="43" fontId="7" fillId="0" borderId="0" xfId="0" applyNumberFormat="1" applyFont="1"/>
    <xf numFmtId="43" fontId="4" fillId="0" borderId="0" xfId="0" applyNumberFormat="1" applyFont="1"/>
    <xf numFmtId="0" fontId="4" fillId="0" borderId="0" xfId="0" applyFont="1"/>
    <xf numFmtId="43" fontId="3" fillId="0" borderId="0" xfId="0" applyNumberFormat="1" applyFont="1"/>
    <xf numFmtId="43" fontId="1" fillId="0" borderId="0" xfId="0" applyNumberFormat="1" applyFont="1"/>
    <xf numFmtId="0" fontId="1" fillId="0" borderId="0" xfId="0" applyFont="1"/>
    <xf numFmtId="0" fontId="2" fillId="4" borderId="5" xfId="0" applyNumberFormat="1" applyFont="1" applyFill="1" applyBorder="1" applyAlignment="1">
      <alignment horizontal="center"/>
    </xf>
    <xf numFmtId="0" fontId="4" fillId="4" borderId="5" xfId="0" applyNumberFormat="1" applyFont="1" applyFill="1" applyBorder="1"/>
    <xf numFmtId="0" fontId="7" fillId="4" borderId="5" xfId="2" applyNumberFormat="1" applyFont="1" applyFill="1" applyBorder="1" applyAlignment="1">
      <alignment horizontal="center"/>
    </xf>
    <xf numFmtId="0" fontId="1" fillId="0" borderId="0" xfId="0" applyNumberFormat="1" applyFont="1"/>
    <xf numFmtId="0" fontId="8" fillId="0" borderId="5" xfId="0" applyFont="1" applyBorder="1" applyAlignment="1">
      <alignment horizontal="center"/>
    </xf>
    <xf numFmtId="0" fontId="11" fillId="0" borderId="5" xfId="0" applyFont="1" applyBorder="1" applyAlignment="1">
      <alignment wrapText="1"/>
    </xf>
    <xf numFmtId="43" fontId="12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wrapText="1"/>
    </xf>
    <xf numFmtId="43" fontId="3" fillId="0" borderId="5" xfId="0" applyNumberFormat="1" applyFont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wrapText="1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43" fontId="7" fillId="0" borderId="5" xfId="0" applyNumberFormat="1" applyFont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wrapText="1" indent="1"/>
    </xf>
    <xf numFmtId="0" fontId="8" fillId="0" borderId="5" xfId="0" applyFont="1" applyBorder="1" applyAlignment="1">
      <alignment horizontal="center" wrapText="1"/>
    </xf>
    <xf numFmtId="0" fontId="2" fillId="5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wrapText="1"/>
    </xf>
    <xf numFmtId="43" fontId="7" fillId="5" borderId="5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43" fontId="12" fillId="0" borderId="0" xfId="0" applyNumberFormat="1" applyFont="1" applyBorder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43" fontId="7" fillId="0" borderId="0" xfId="0" applyNumberFormat="1" applyFont="1" applyFill="1" applyBorder="1" applyAlignment="1">
      <alignment horizontal="right" vertical="center" wrapText="1"/>
    </xf>
    <xf numFmtId="43" fontId="1" fillId="0" borderId="0" xfId="0" applyNumberFormat="1" applyFont="1" applyFill="1"/>
    <xf numFmtId="0" fontId="1" fillId="0" borderId="0" xfId="0" applyFont="1" applyFill="1"/>
    <xf numFmtId="0" fontId="4" fillId="4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wrapText="1"/>
    </xf>
    <xf numFmtId="43" fontId="3" fillId="4" borderId="5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3" fillId="0" borderId="5" xfId="4" applyFont="1" applyBorder="1" applyAlignment="1">
      <alignment vertical="center"/>
    </xf>
    <xf numFmtId="0" fontId="5" fillId="0" borderId="5" xfId="4" applyFont="1" applyBorder="1" applyAlignment="1">
      <alignment horizontal="left" vertical="center" wrapText="1" indent="1"/>
    </xf>
    <xf numFmtId="0" fontId="4" fillId="8" borderId="5" xfId="0" applyFont="1" applyFill="1" applyBorder="1" applyAlignment="1">
      <alignment horizontal="center" wrapText="1"/>
    </xf>
    <xf numFmtId="0" fontId="4" fillId="8" borderId="5" xfId="0" applyFont="1" applyFill="1" applyBorder="1" applyAlignment="1">
      <alignment wrapText="1"/>
    </xf>
    <xf numFmtId="43" fontId="3" fillId="8" borderId="5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wrapText="1"/>
    </xf>
    <xf numFmtId="43" fontId="3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right"/>
    </xf>
    <xf numFmtId="0" fontId="3" fillId="0" borderId="0" xfId="0" applyNumberFormat="1" applyFont="1"/>
    <xf numFmtId="0" fontId="4" fillId="0" borderId="5" xfId="0" applyFont="1" applyBorder="1"/>
    <xf numFmtId="0" fontId="5" fillId="0" borderId="5" xfId="0" applyFont="1" applyBorder="1"/>
    <xf numFmtId="0" fontId="0" fillId="0" borderId="5" xfId="0" applyFill="1" applyBorder="1" applyAlignment="1">
      <alignment vertical="center"/>
    </xf>
    <xf numFmtId="0" fontId="4" fillId="5" borderId="5" xfId="0" applyFont="1" applyFill="1" applyBorder="1"/>
    <xf numFmtId="165" fontId="11" fillId="0" borderId="5" xfId="0" applyNumberFormat="1" applyFont="1" applyFill="1" applyBorder="1" applyAlignment="1">
      <alignment vertical="center"/>
    </xf>
    <xf numFmtId="166" fontId="16" fillId="0" borderId="5" xfId="0" applyNumberFormat="1" applyFont="1" applyFill="1" applyBorder="1" applyAlignment="1">
      <alignment horizontal="right" vertical="center" wrapText="1"/>
    </xf>
    <xf numFmtId="164" fontId="7" fillId="4" borderId="7" xfId="1" applyNumberFormat="1" applyFont="1" applyFill="1" applyBorder="1"/>
    <xf numFmtId="43" fontId="7" fillId="0" borderId="5" xfId="0" applyNumberFormat="1" applyFont="1" applyBorder="1"/>
    <xf numFmtId="10" fontId="7" fillId="0" borderId="5" xfId="1" applyNumberFormat="1" applyFont="1" applyBorder="1"/>
    <xf numFmtId="0" fontId="2" fillId="7" borderId="0" xfId="0" applyFont="1" applyFill="1"/>
    <xf numFmtId="43" fontId="4" fillId="0" borderId="0" xfId="0" applyNumberFormat="1" applyFont="1" applyFill="1" applyBorder="1"/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center" vertical="top"/>
    </xf>
    <xf numFmtId="43" fontId="7" fillId="0" borderId="5" xfId="0" applyNumberFormat="1" applyFont="1" applyBorder="1" applyAlignment="1">
      <alignment horizontal="right" vertical="top" wrapText="1"/>
    </xf>
    <xf numFmtId="167" fontId="11" fillId="0" borderId="5" xfId="0" applyNumberFormat="1" applyFont="1" applyBorder="1" applyAlignment="1">
      <alignment horizontal="center"/>
    </xf>
    <xf numFmtId="167" fontId="11" fillId="0" borderId="5" xfId="0" applyNumberFormat="1" applyFont="1" applyBorder="1" applyAlignment="1">
      <alignment vertical="top" wrapText="1"/>
    </xf>
    <xf numFmtId="167" fontId="12" fillId="0" borderId="5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wrapText="1"/>
    </xf>
    <xf numFmtId="43" fontId="17" fillId="0" borderId="0" xfId="0" applyNumberFormat="1" applyFont="1"/>
    <xf numFmtId="0" fontId="0" fillId="0" borderId="0" xfId="0" applyAlignment="1">
      <alignment vertical="center"/>
    </xf>
    <xf numFmtId="0" fontId="21" fillId="0" borderId="5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9" fontId="1" fillId="9" borderId="8" xfId="0" applyNumberFormat="1" applyFont="1" applyFill="1" applyBorder="1"/>
    <xf numFmtId="0" fontId="2" fillId="0" borderId="0" xfId="0" applyFont="1" applyFill="1" applyBorder="1"/>
    <xf numFmtId="0" fontId="2" fillId="0" borderId="0" xfId="0" applyFont="1"/>
    <xf numFmtId="2" fontId="1" fillId="0" borderId="9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7" fontId="21" fillId="0" borderId="5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right"/>
    </xf>
    <xf numFmtId="167" fontId="22" fillId="0" borderId="5" xfId="0" applyNumberFormat="1" applyFont="1" applyBorder="1" applyAlignment="1"/>
    <xf numFmtId="167" fontId="1" fillId="0" borderId="0" xfId="0" applyNumberFormat="1" applyFont="1" applyAlignment="1"/>
    <xf numFmtId="2" fontId="1" fillId="9" borderId="8" xfId="0" applyNumberFormat="1" applyFont="1" applyFill="1" applyBorder="1"/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43" fontId="23" fillId="0" borderId="0" xfId="0" applyNumberFormat="1" applyFont="1" applyFill="1" applyAlignment="1">
      <alignment horizontal="right" vertical="center" wrapText="1"/>
    </xf>
    <xf numFmtId="0" fontId="23" fillId="0" borderId="0" xfId="0" applyFont="1" applyFill="1" applyAlignment="1">
      <alignment vertical="center"/>
    </xf>
    <xf numFmtId="0" fontId="4" fillId="7" borderId="0" xfId="0" applyFont="1" applyFill="1" applyAlignment="1">
      <alignment horizontal="left" vertical="center"/>
    </xf>
    <xf numFmtId="43" fontId="2" fillId="0" borderId="0" xfId="3" quotePrefix="1" applyNumberFormat="1" applyFont="1" applyFill="1" applyAlignment="1">
      <alignment horizontal="center" vertical="center" wrapText="1"/>
    </xf>
    <xf numFmtId="168" fontId="2" fillId="0" borderId="0" xfId="3" quotePrefix="1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43" fontId="2" fillId="0" borderId="5" xfId="2" applyNumberFormat="1" applyFont="1" applyFill="1" applyBorder="1" applyAlignment="1">
      <alignment horizontal="center" vertical="center" wrapText="1"/>
    </xf>
    <xf numFmtId="43" fontId="0" fillId="0" borderId="5" xfId="0" applyNumberFormat="1" applyFill="1" applyBorder="1" applyAlignment="1">
      <alignment horizontal="center" vertical="center" wrapText="1"/>
    </xf>
    <xf numFmtId="43" fontId="0" fillId="0" borderId="5" xfId="0" applyNumberFormat="1" applyFill="1" applyBorder="1" applyAlignment="1">
      <alignment horizontal="left" vertical="center" wrapText="1"/>
    </xf>
    <xf numFmtId="43" fontId="0" fillId="4" borderId="5" xfId="3" applyNumberFormat="1" applyFont="1" applyFill="1" applyBorder="1" applyAlignment="1">
      <alignment horizontal="right" vertical="center" wrapText="1"/>
    </xf>
    <xf numFmtId="43" fontId="0" fillId="0" borderId="0" xfId="0" applyNumberFormat="1" applyFill="1" applyAlignment="1">
      <alignment horizontal="right" vertical="center" wrapText="1"/>
    </xf>
    <xf numFmtId="43" fontId="2" fillId="0" borderId="5" xfId="0" applyNumberFormat="1" applyFont="1" applyFill="1" applyBorder="1" applyAlignment="1">
      <alignment horizontal="center" vertical="center" wrapText="1"/>
    </xf>
    <xf numFmtId="43" fontId="2" fillId="0" borderId="5" xfId="0" applyNumberFormat="1" applyFont="1" applyFill="1" applyBorder="1" applyAlignment="1">
      <alignment horizontal="left" vertical="center" wrapText="1"/>
    </xf>
    <xf numFmtId="43" fontId="2" fillId="0" borderId="5" xfId="3" applyNumberFormat="1" applyFont="1" applyFill="1" applyBorder="1" applyAlignment="1">
      <alignment horizontal="right" vertical="center" wrapText="1"/>
    </xf>
    <xf numFmtId="0" fontId="0" fillId="0" borderId="5" xfId="0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left" vertical="center"/>
    </xf>
    <xf numFmtId="165" fontId="8" fillId="0" borderId="5" xfId="3" applyNumberFormat="1" applyFont="1" applyFill="1" applyBorder="1" applyAlignment="1">
      <alignment horizontal="right" vertical="center" wrapText="1"/>
    </xf>
    <xf numFmtId="165" fontId="8" fillId="0" borderId="5" xfId="3" applyNumberFormat="1" applyFont="1" applyFill="1" applyBorder="1" applyAlignment="1">
      <alignment vertical="center"/>
    </xf>
    <xf numFmtId="165" fontId="0" fillId="0" borderId="0" xfId="0" applyNumberFormat="1" applyFill="1" applyAlignment="1">
      <alignment vertical="center"/>
    </xf>
    <xf numFmtId="43" fontId="8" fillId="0" borderId="0" xfId="0" applyNumberFormat="1" applyFont="1" applyFill="1" applyAlignment="1">
      <alignment horizontal="right" vertical="center" wrapText="1"/>
    </xf>
    <xf numFmtId="43" fontId="27" fillId="5" borderId="5" xfId="0" applyNumberFormat="1" applyFont="1" applyFill="1" applyBorder="1" applyAlignment="1">
      <alignment horizontal="left" vertical="center" wrapText="1"/>
    </xf>
    <xf numFmtId="43" fontId="27" fillId="5" borderId="5" xfId="3" applyNumberFormat="1" applyFont="1" applyFill="1" applyBorder="1" applyAlignment="1">
      <alignment horizontal="right" vertical="center" wrapText="1"/>
    </xf>
    <xf numFmtId="43" fontId="8" fillId="0" borderId="0" xfId="3" applyNumberFormat="1" applyFont="1" applyFill="1" applyBorder="1" applyAlignment="1">
      <alignment horizontal="right" vertical="center" wrapText="1"/>
    </xf>
    <xf numFmtId="43" fontId="0" fillId="0" borderId="0" xfId="0" applyNumberFormat="1" applyAlignment="1">
      <alignment horizontal="right" vertical="center" wrapText="1"/>
    </xf>
    <xf numFmtId="0" fontId="28" fillId="0" borderId="0" xfId="0" applyFont="1" applyFill="1" applyAlignment="1">
      <alignment vertical="center" readingOrder="1"/>
    </xf>
    <xf numFmtId="43" fontId="11" fillId="0" borderId="0" xfId="3" applyNumberFormat="1" applyFont="1" applyFill="1" applyBorder="1" applyAlignment="1">
      <alignment horizontal="left" vertical="center" readingOrder="1"/>
    </xf>
    <xf numFmtId="4" fontId="2" fillId="5" borderId="5" xfId="0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43" fontId="8" fillId="0" borderId="0" xfId="3" applyNumberFormat="1" applyFont="1" applyFill="1" applyBorder="1" applyAlignment="1">
      <alignment vertical="center"/>
    </xf>
    <xf numFmtId="9" fontId="2" fillId="5" borderId="5" xfId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4" fontId="5" fillId="0" borderId="0" xfId="0" applyNumberFormat="1" applyFont="1" applyFill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43" fontId="2" fillId="4" borderId="5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Alignment="1">
      <alignment vertical="center"/>
    </xf>
    <xf numFmtId="4" fontId="2" fillId="10" borderId="5" xfId="0" applyNumberFormat="1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 wrapText="1"/>
    </xf>
    <xf numFmtId="43" fontId="2" fillId="5" borderId="5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vertical="top" wrapText="1"/>
    </xf>
    <xf numFmtId="0" fontId="2" fillId="5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3" fontId="2" fillId="0" borderId="0" xfId="3" applyNumberFormat="1" applyFont="1" applyFill="1" applyAlignment="1">
      <alignment horizontal="right" vertical="center" wrapText="1"/>
    </xf>
    <xf numFmtId="0" fontId="0" fillId="0" borderId="0" xfId="0" quotePrefix="1" applyFill="1" applyAlignment="1">
      <alignment vertical="center"/>
    </xf>
    <xf numFmtId="43" fontId="2" fillId="0" borderId="5" xfId="0" quotePrefix="1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165" fontId="11" fillId="0" borderId="5" xfId="0" applyNumberFormat="1" applyFont="1" applyFill="1" applyBorder="1" applyAlignment="1">
      <alignment horizontal="center" vertical="center"/>
    </xf>
    <xf numFmtId="165" fontId="11" fillId="0" borderId="5" xfId="3" applyNumberFormat="1" applyFont="1" applyFill="1" applyBorder="1" applyAlignment="1">
      <alignment horizontal="right" vertical="center" wrapText="1"/>
    </xf>
    <xf numFmtId="165" fontId="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7" fillId="5" borderId="5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43" fontId="27" fillId="0" borderId="0" xfId="3" applyNumberFormat="1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vertical="center"/>
    </xf>
    <xf numFmtId="9" fontId="2" fillId="5" borderId="5" xfId="0" applyNumberFormat="1" applyFont="1" applyFill="1" applyBorder="1" applyAlignment="1">
      <alignment horizontal="right" vertical="center" wrapText="1"/>
    </xf>
    <xf numFmtId="43" fontId="11" fillId="0" borderId="0" xfId="3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43" fontId="5" fillId="0" borderId="0" xfId="0" applyNumberFormat="1" applyFont="1" applyFill="1" applyAlignment="1">
      <alignment horizontal="left" vertical="center" wrapText="1"/>
    </xf>
    <xf numFmtId="10" fontId="2" fillId="5" borderId="5" xfId="1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left" vertical="center"/>
    </xf>
    <xf numFmtId="9" fontId="2" fillId="0" borderId="0" xfId="1" applyFont="1" applyFill="1" applyBorder="1" applyAlignment="1">
      <alignment vertical="center"/>
    </xf>
    <xf numFmtId="43" fontId="2" fillId="10" borderId="5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43" fontId="2" fillId="0" borderId="0" xfId="0" applyNumberFormat="1" applyFont="1" applyFill="1" applyAlignment="1">
      <alignment horizontal="right" vertical="center" wrapText="1"/>
    </xf>
    <xf numFmtId="43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" fillId="0" borderId="0" xfId="1" applyNumberFormat="1" applyFont="1" applyFill="1" applyBorder="1" applyAlignment="1">
      <alignment horizontal="right" vertical="center" wrapText="1"/>
    </xf>
    <xf numFmtId="0" fontId="1" fillId="9" borderId="8" xfId="0" applyNumberFormat="1" applyFont="1" applyFill="1" applyBorder="1"/>
    <xf numFmtId="43" fontId="3" fillId="0" borderId="11" xfId="0" applyNumberFormat="1" applyFont="1" applyBorder="1" applyAlignment="1">
      <alignment horizontal="right" vertical="center" wrapText="1"/>
    </xf>
    <xf numFmtId="10" fontId="2" fillId="0" borderId="0" xfId="0" applyNumberFormat="1" applyFont="1" applyFill="1" applyAlignment="1">
      <alignment horizontal="right" vertical="center" wrapText="1"/>
    </xf>
    <xf numFmtId="0" fontId="2" fillId="5" borderId="5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vertical="center"/>
    </xf>
    <xf numFmtId="0" fontId="2" fillId="10" borderId="2" xfId="0" applyFont="1" applyFill="1" applyBorder="1" applyAlignment="1">
      <alignment vertical="center"/>
    </xf>
    <xf numFmtId="0" fontId="2" fillId="10" borderId="3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3" fontId="3" fillId="0" borderId="5" xfId="0" applyNumberFormat="1" applyFont="1" applyFill="1" applyBorder="1" applyAlignment="1">
      <alignment horizontal="right" vertical="center" wrapText="1"/>
    </xf>
  </cellXfs>
  <cellStyles count="5">
    <cellStyle name="Dziesiętny 2" xfId="3"/>
    <cellStyle name="Normalny" xfId="0" builtinId="0"/>
    <cellStyle name="Normalny_Wzór projekcji - po poprawkach" xfId="2"/>
    <cellStyle name="Normalny_Zeszyt2" xfId="4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A\dokumenty\Zlecenia\600-699\676%20-%20WIP%20Poznan,%2020%20firm\I%20faza\2%20etap\wyceny\Warta%20-%20Tourist\676,%20Warta-Tourist,%20wycena,%20000530,%20W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\WJ\zlecenia\491%20-%20Miasto%20Wroc&#322;aw%20-%20analiza%20op&#322;acalno&#347;ci%20budowy%20sk&#322;adowiska%20odpad&#243;w%20komunalnych%20w%20Jaroszowie\from%20Doradca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Asortymenty%20tkalni-Maszynochlonnosc&amp;amortyzacj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po.dolnyslask.pl/user/wj/private/SPME/update/robocze/Waldek/Cieplowody/Cieplowody_NPV_05072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yt4\c\EXCEL\X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5x_1-9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95\Profiles\rafal\Desktop\Drukarnia\ANALIZ~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t\d\SST\PRACE\Janikowo.SodaConsult\soda%20ci&#281;&#380;ka.IX96\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p"/>
      <sheetName val="bazowy"/>
      <sheetName val="bazowy-ceny stale"/>
      <sheetName val="inwestycje"/>
      <sheetName val="inwestycje-ceny stale"/>
      <sheetName val="rynek"/>
      <sheetName val="dzierżawy+majątek"/>
      <sheetName val="Zestawienie wycen"/>
      <sheetName val="st99"/>
      <sheetName val="Skład. MT"/>
      <sheetName val="Zap"/>
      <sheetName val="księ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Jaroszow1"/>
      <sheetName val="Loan Schedule USD"/>
    </sheetNames>
    <sheetDataSet>
      <sheetData sheetId="0" refreshError="1"/>
      <sheetData sheetId="1" refreshError="1"/>
      <sheetData sheetId="2" refreshError="1">
        <row r="5">
          <cell r="B5">
            <v>7.2499999999999995E-2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osno -&gt; grupę, amortyzację"/>
      <sheetName val="krosno __ grupę_ amortyzację"/>
    </sheetNames>
    <sheetDataSet>
      <sheetData sheetId="0">
        <row r="2">
          <cell r="J2">
            <v>1.1000000000000001</v>
          </cell>
          <cell r="M2">
            <v>0</v>
          </cell>
        </row>
        <row r="3">
          <cell r="J3">
            <v>1.1000000000000001</v>
          </cell>
          <cell r="M3">
            <v>0</v>
          </cell>
        </row>
        <row r="4">
          <cell r="J4">
            <v>1.1000000000000001</v>
          </cell>
          <cell r="M4">
            <v>0</v>
          </cell>
        </row>
        <row r="5">
          <cell r="J5">
            <v>1.1000000000000001</v>
          </cell>
          <cell r="M5">
            <v>0</v>
          </cell>
        </row>
        <row r="6">
          <cell r="J6">
            <v>1.2</v>
          </cell>
          <cell r="M6">
            <v>3212.1</v>
          </cell>
        </row>
        <row r="7">
          <cell r="J7">
            <v>1.2</v>
          </cell>
          <cell r="M7">
            <v>3211.86</v>
          </cell>
        </row>
        <row r="8">
          <cell r="J8">
            <v>1.2</v>
          </cell>
          <cell r="M8">
            <v>3592.44</v>
          </cell>
        </row>
        <row r="9">
          <cell r="J9">
            <v>1.2</v>
          </cell>
          <cell r="M9">
            <v>1486.86</v>
          </cell>
        </row>
        <row r="10">
          <cell r="J10">
            <v>1.2</v>
          </cell>
          <cell r="M10">
            <v>1486.86</v>
          </cell>
        </row>
        <row r="11">
          <cell r="J11">
            <v>1.2</v>
          </cell>
          <cell r="M11">
            <v>1486.86</v>
          </cell>
        </row>
        <row r="12">
          <cell r="J12">
            <v>1.2</v>
          </cell>
          <cell r="M12">
            <v>1486.86</v>
          </cell>
        </row>
        <row r="13">
          <cell r="J13">
            <v>2</v>
          </cell>
          <cell r="M13">
            <v>3779.88</v>
          </cell>
        </row>
        <row r="14">
          <cell r="J14">
            <v>2</v>
          </cell>
          <cell r="M14">
            <v>3779.88</v>
          </cell>
        </row>
        <row r="15">
          <cell r="J15">
            <v>2</v>
          </cell>
          <cell r="M15">
            <v>4091.58</v>
          </cell>
        </row>
        <row r="16">
          <cell r="J16">
            <v>2</v>
          </cell>
          <cell r="M16">
            <v>4615.92</v>
          </cell>
        </row>
        <row r="17">
          <cell r="J17">
            <v>2</v>
          </cell>
          <cell r="M17">
            <v>4615.92</v>
          </cell>
        </row>
        <row r="18">
          <cell r="J18">
            <v>2</v>
          </cell>
          <cell r="M18">
            <v>4615.92</v>
          </cell>
        </row>
        <row r="19">
          <cell r="J19">
            <v>2</v>
          </cell>
          <cell r="M19">
            <v>4615.92</v>
          </cell>
        </row>
        <row r="20">
          <cell r="J20">
            <v>2</v>
          </cell>
          <cell r="M20">
            <v>4615.92</v>
          </cell>
        </row>
        <row r="21">
          <cell r="J21">
            <v>2</v>
          </cell>
          <cell r="M21">
            <v>4615.92</v>
          </cell>
        </row>
        <row r="22">
          <cell r="J22">
            <v>2</v>
          </cell>
          <cell r="M22">
            <v>3598.62</v>
          </cell>
        </row>
        <row r="23">
          <cell r="J23">
            <v>2</v>
          </cell>
          <cell r="M23">
            <v>3708.72</v>
          </cell>
        </row>
        <row r="24">
          <cell r="J24">
            <v>2</v>
          </cell>
          <cell r="M24">
            <v>3708.72</v>
          </cell>
        </row>
        <row r="25">
          <cell r="J25">
            <v>2</v>
          </cell>
          <cell r="M25">
            <v>3708.72</v>
          </cell>
        </row>
        <row r="26">
          <cell r="J26">
            <v>2</v>
          </cell>
          <cell r="M26">
            <v>3708.72</v>
          </cell>
        </row>
        <row r="27">
          <cell r="J27">
            <v>2</v>
          </cell>
          <cell r="M27">
            <v>3708.72</v>
          </cell>
        </row>
        <row r="28">
          <cell r="J28">
            <v>2</v>
          </cell>
          <cell r="M28">
            <v>3708.72</v>
          </cell>
        </row>
        <row r="29">
          <cell r="J29">
            <v>3.1</v>
          </cell>
          <cell r="M29">
            <v>5175.3599999999997</v>
          </cell>
        </row>
        <row r="30">
          <cell r="J30">
            <v>3.1</v>
          </cell>
          <cell r="M30">
            <v>3708.72</v>
          </cell>
        </row>
        <row r="31">
          <cell r="J31">
            <v>3.1</v>
          </cell>
          <cell r="M31">
            <v>3708.72</v>
          </cell>
        </row>
        <row r="32">
          <cell r="J32">
            <v>3.1</v>
          </cell>
          <cell r="M32">
            <v>3708.72</v>
          </cell>
        </row>
        <row r="33">
          <cell r="J33">
            <v>3.1</v>
          </cell>
          <cell r="M33">
            <v>3708.72</v>
          </cell>
        </row>
        <row r="34">
          <cell r="J34">
            <v>3.1</v>
          </cell>
          <cell r="M34">
            <v>3708.72</v>
          </cell>
        </row>
        <row r="35">
          <cell r="J35">
            <v>3.1</v>
          </cell>
          <cell r="M35">
            <v>3708.72</v>
          </cell>
        </row>
        <row r="36">
          <cell r="J36">
            <v>3.1</v>
          </cell>
          <cell r="M36">
            <v>3708.72</v>
          </cell>
        </row>
        <row r="37">
          <cell r="J37">
            <v>3.1</v>
          </cell>
          <cell r="M37">
            <v>3708.72</v>
          </cell>
        </row>
        <row r="38">
          <cell r="J38">
            <v>4</v>
          </cell>
          <cell r="M38">
            <v>3592.44</v>
          </cell>
        </row>
        <row r="39">
          <cell r="J39">
            <v>4</v>
          </cell>
          <cell r="M39">
            <v>3592.44</v>
          </cell>
        </row>
        <row r="40">
          <cell r="J40">
            <v>4</v>
          </cell>
          <cell r="M40">
            <v>3212.1</v>
          </cell>
        </row>
        <row r="41">
          <cell r="J41">
            <v>5</v>
          </cell>
          <cell r="M41">
            <v>0</v>
          </cell>
        </row>
        <row r="42">
          <cell r="J42">
            <v>5</v>
          </cell>
          <cell r="M42">
            <v>0</v>
          </cell>
        </row>
        <row r="43">
          <cell r="J43">
            <v>5</v>
          </cell>
          <cell r="M43">
            <v>0</v>
          </cell>
        </row>
        <row r="44">
          <cell r="J44">
            <v>5</v>
          </cell>
          <cell r="M44">
            <v>0</v>
          </cell>
        </row>
        <row r="45">
          <cell r="J45">
            <v>5</v>
          </cell>
          <cell r="M45">
            <v>0</v>
          </cell>
        </row>
        <row r="46">
          <cell r="J46">
            <v>5</v>
          </cell>
          <cell r="M46">
            <v>0</v>
          </cell>
        </row>
        <row r="47">
          <cell r="J47">
            <v>6</v>
          </cell>
          <cell r="M47">
            <v>0</v>
          </cell>
        </row>
        <row r="48">
          <cell r="J48">
            <v>6</v>
          </cell>
          <cell r="M48">
            <v>0</v>
          </cell>
        </row>
        <row r="49">
          <cell r="J49">
            <v>6</v>
          </cell>
          <cell r="M49">
            <v>0</v>
          </cell>
        </row>
        <row r="50">
          <cell r="J50">
            <v>6</v>
          </cell>
          <cell r="M50">
            <v>0</v>
          </cell>
        </row>
        <row r="51">
          <cell r="J51">
            <v>6</v>
          </cell>
          <cell r="M51">
            <v>0</v>
          </cell>
        </row>
        <row r="52">
          <cell r="J52">
            <v>6</v>
          </cell>
          <cell r="M52">
            <v>0</v>
          </cell>
        </row>
        <row r="53">
          <cell r="J53">
            <v>6</v>
          </cell>
          <cell r="M53">
            <v>0</v>
          </cell>
        </row>
        <row r="54">
          <cell r="J54">
            <v>6</v>
          </cell>
          <cell r="M54">
            <v>888.54</v>
          </cell>
        </row>
        <row r="55">
          <cell r="J55">
            <v>7</v>
          </cell>
          <cell r="M55">
            <v>1486.86</v>
          </cell>
        </row>
        <row r="56">
          <cell r="J56">
            <v>7</v>
          </cell>
          <cell r="M56">
            <v>1486.86</v>
          </cell>
        </row>
        <row r="57">
          <cell r="J57">
            <v>7</v>
          </cell>
          <cell r="M57">
            <v>1709.7</v>
          </cell>
        </row>
        <row r="58">
          <cell r="J58">
            <v>7</v>
          </cell>
          <cell r="M58">
            <v>1486.86</v>
          </cell>
        </row>
        <row r="59">
          <cell r="J59">
            <v>8</v>
          </cell>
          <cell r="M59">
            <v>3212.1</v>
          </cell>
        </row>
        <row r="60">
          <cell r="J60">
            <v>8</v>
          </cell>
          <cell r="M60">
            <v>3212.1</v>
          </cell>
        </row>
        <row r="61">
          <cell r="J61">
            <v>8</v>
          </cell>
          <cell r="M61">
            <v>3084.66</v>
          </cell>
        </row>
        <row r="62">
          <cell r="J62">
            <v>8</v>
          </cell>
          <cell r="M62">
            <v>3084.66</v>
          </cell>
        </row>
        <row r="63">
          <cell r="J63">
            <v>8</v>
          </cell>
          <cell r="M63">
            <v>979.14</v>
          </cell>
        </row>
        <row r="64">
          <cell r="J64">
            <v>8</v>
          </cell>
          <cell r="M64">
            <v>0</v>
          </cell>
        </row>
        <row r="65">
          <cell r="J65">
            <v>8</v>
          </cell>
          <cell r="M65">
            <v>0</v>
          </cell>
        </row>
        <row r="66">
          <cell r="J66">
            <v>8</v>
          </cell>
          <cell r="M66">
            <v>1241.3399999999999</v>
          </cell>
        </row>
        <row r="67">
          <cell r="J67">
            <v>8</v>
          </cell>
          <cell r="M67">
            <v>0</v>
          </cell>
        </row>
        <row r="68">
          <cell r="J68">
            <v>8</v>
          </cell>
          <cell r="M68">
            <v>0</v>
          </cell>
        </row>
        <row r="69">
          <cell r="J69">
            <v>8</v>
          </cell>
          <cell r="M69">
            <v>0</v>
          </cell>
        </row>
        <row r="70">
          <cell r="J70">
            <v>8</v>
          </cell>
          <cell r="M70">
            <v>0</v>
          </cell>
        </row>
        <row r="71">
          <cell r="J71">
            <v>8</v>
          </cell>
          <cell r="M71">
            <v>0</v>
          </cell>
        </row>
        <row r="72">
          <cell r="J72">
            <v>8</v>
          </cell>
          <cell r="M72">
            <v>0</v>
          </cell>
        </row>
        <row r="73">
          <cell r="J73">
            <v>8</v>
          </cell>
          <cell r="M73">
            <v>0</v>
          </cell>
        </row>
        <row r="74">
          <cell r="J74">
            <v>8</v>
          </cell>
          <cell r="M74">
            <v>0</v>
          </cell>
        </row>
        <row r="75">
          <cell r="J75">
            <v>8</v>
          </cell>
          <cell r="M75">
            <v>1241.3399999999999</v>
          </cell>
        </row>
        <row r="76">
          <cell r="J76">
            <v>8</v>
          </cell>
          <cell r="M76">
            <v>187.62</v>
          </cell>
        </row>
        <row r="77">
          <cell r="J77">
            <v>8</v>
          </cell>
          <cell r="M77">
            <v>48.18</v>
          </cell>
        </row>
        <row r="78">
          <cell r="J78">
            <v>8</v>
          </cell>
          <cell r="M78">
            <v>48.18</v>
          </cell>
        </row>
        <row r="79">
          <cell r="J79">
            <v>8</v>
          </cell>
          <cell r="M79">
            <v>48.18</v>
          </cell>
        </row>
        <row r="80">
          <cell r="J80">
            <v>8</v>
          </cell>
          <cell r="M80">
            <v>48.18</v>
          </cell>
        </row>
        <row r="81">
          <cell r="J81">
            <v>8</v>
          </cell>
          <cell r="M81">
            <v>48.18</v>
          </cell>
        </row>
        <row r="82">
          <cell r="J82">
            <v>9</v>
          </cell>
          <cell r="M82">
            <v>0</v>
          </cell>
        </row>
        <row r="83">
          <cell r="J83">
            <v>9</v>
          </cell>
          <cell r="M83">
            <v>0</v>
          </cell>
        </row>
        <row r="84">
          <cell r="J84">
            <v>9</v>
          </cell>
          <cell r="M84">
            <v>0</v>
          </cell>
        </row>
        <row r="85">
          <cell r="J85">
            <v>9</v>
          </cell>
          <cell r="M85">
            <v>0</v>
          </cell>
        </row>
        <row r="86">
          <cell r="J86">
            <v>3.2</v>
          </cell>
          <cell r="M86">
            <v>6541.08</v>
          </cell>
        </row>
        <row r="87">
          <cell r="J87">
            <v>3.2</v>
          </cell>
          <cell r="M87">
            <v>6541.08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1NOWE"/>
    </sheetNames>
    <sheetDataSet>
      <sheetData sheetId="0" refreshError="1">
        <row r="4">
          <cell r="G4" t="str">
            <v>************</v>
          </cell>
        </row>
        <row r="53">
          <cell r="B53" t="str">
            <v>Zobowiązania długoterminowe (F-01 dz3 poz 01)</v>
          </cell>
          <cell r="C53">
            <v>3</v>
          </cell>
          <cell r="D53">
            <v>3</v>
          </cell>
          <cell r="E53">
            <v>4</v>
          </cell>
          <cell r="F53">
            <v>1</v>
          </cell>
        </row>
        <row r="55">
          <cell r="B55" t="str">
            <v>Zobowiązania biezace (F-01 dz.3 poz 04)</v>
          </cell>
          <cell r="C55">
            <v>1</v>
          </cell>
          <cell r="D55">
            <v>2</v>
          </cell>
          <cell r="E55">
            <v>4</v>
          </cell>
          <cell r="F55">
            <v>2</v>
          </cell>
        </row>
        <row r="60">
          <cell r="B60" t="str">
            <v>KAPITAŁY WŁASNE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2</v>
          </cell>
        </row>
        <row r="68">
          <cell r="G68" t="str">
            <v>wartości</v>
          </cell>
        </row>
        <row r="69">
          <cell r="G69" t="str">
            <v>zalecane</v>
          </cell>
        </row>
        <row r="74">
          <cell r="G74" t="str">
            <v>&gt;&gt;33%</v>
          </cell>
        </row>
        <row r="75">
          <cell r="G75" t="str">
            <v>&lt;&lt;33%</v>
          </cell>
        </row>
        <row r="78">
          <cell r="G78" t="str">
            <v>&gt;100%</v>
          </cell>
        </row>
        <row r="79">
          <cell r="G79" t="str">
            <v>150-200%</v>
          </cell>
        </row>
        <row r="80">
          <cell r="G80" t="str">
            <v>&lt;100%</v>
          </cell>
        </row>
        <row r="82">
          <cell r="G82" t="str">
            <v>&gt;&gt;0</v>
          </cell>
        </row>
        <row r="83">
          <cell r="G83" t="str">
            <v>30-90</v>
          </cell>
        </row>
        <row r="84">
          <cell r="G84" t="str">
            <v>&gt;0.50</v>
          </cell>
        </row>
        <row r="85">
          <cell r="B85" t="str">
            <v xml:space="preserve">Wskaźnik bieżącej płynności </v>
          </cell>
          <cell r="C85">
            <v>3</v>
          </cell>
          <cell r="D85">
            <v>1</v>
          </cell>
          <cell r="E85">
            <v>1.5</v>
          </cell>
          <cell r="F85">
            <v>4</v>
          </cell>
          <cell r="G85" t="str">
            <v>1.2-2</v>
          </cell>
          <cell r="H85" t="str">
            <v>1.2-2</v>
          </cell>
        </row>
        <row r="86">
          <cell r="B86" t="str">
            <v>Wskaźnik płynności szybki</v>
          </cell>
          <cell r="C86">
            <v>2</v>
          </cell>
          <cell r="D86">
            <v>0.5</v>
          </cell>
          <cell r="E86">
            <v>0.75</v>
          </cell>
          <cell r="F86">
            <v>2</v>
          </cell>
          <cell r="G86" t="str">
            <v>1-1.5</v>
          </cell>
          <cell r="H86" t="str">
            <v>1-1.5</v>
          </cell>
        </row>
        <row r="87">
          <cell r="G87" t="str">
            <v>ok.0.2</v>
          </cell>
        </row>
        <row r="89">
          <cell r="G89" t="str">
            <v>&gt;1</v>
          </cell>
        </row>
        <row r="90">
          <cell r="B90" t="str">
            <v>Cykl zapasów  w dniach**</v>
          </cell>
          <cell r="C90">
            <v>90</v>
          </cell>
          <cell r="D90">
            <v>60</v>
          </cell>
          <cell r="E90">
            <v>270</v>
          </cell>
          <cell r="F90">
            <v>288</v>
          </cell>
        </row>
        <row r="92">
          <cell r="B92" t="str">
            <v>Cykl ściągania należności w dniach**</v>
          </cell>
          <cell r="C92">
            <v>90</v>
          </cell>
          <cell r="D92">
            <v>45</v>
          </cell>
          <cell r="E92">
            <v>202.5</v>
          </cell>
          <cell r="F92">
            <v>205.71428571428569</v>
          </cell>
          <cell r="G92" t="str">
            <v>&lt;50</v>
          </cell>
          <cell r="H92" t="str">
            <v>&lt;50</v>
          </cell>
        </row>
        <row r="93">
          <cell r="G93" t="str">
            <v>&lt;50</v>
          </cell>
        </row>
        <row r="94">
          <cell r="B94" t="str">
            <v>Cykl płacenia zobowiązań w dniach**</v>
          </cell>
          <cell r="C94">
            <v>45</v>
          </cell>
          <cell r="D94">
            <v>72</v>
          </cell>
          <cell r="E94">
            <v>216</v>
          </cell>
          <cell r="F94">
            <v>102.85714285714285</v>
          </cell>
        </row>
        <row r="96">
          <cell r="G96" t="str">
            <v>mały</v>
          </cell>
        </row>
        <row r="97">
          <cell r="G97" t="str">
            <v>mały</v>
          </cell>
        </row>
        <row r="99">
          <cell r="G99" t="str">
            <v>57-67%</v>
          </cell>
        </row>
        <row r="100">
          <cell r="G100" t="str">
            <v>&lt;200%</v>
          </cell>
        </row>
        <row r="101">
          <cell r="G101" t="str">
            <v>&gt;&gt;10%</v>
          </cell>
        </row>
        <row r="103">
          <cell r="G103" t="str">
            <v>&gt;0</v>
          </cell>
        </row>
        <row r="104">
          <cell r="B104" t="str">
            <v xml:space="preserve">Rentowność sprzedaży netto </v>
          </cell>
          <cell r="C104">
            <v>1</v>
          </cell>
          <cell r="D104">
            <v>0.25</v>
          </cell>
          <cell r="E104">
            <v>0.25</v>
          </cell>
          <cell r="F104">
            <v>0.2857142857142857</v>
          </cell>
          <cell r="G104" t="str">
            <v>&gt;0</v>
          </cell>
          <cell r="H104" t="str">
            <v>&gt;0</v>
          </cell>
        </row>
        <row r="105">
          <cell r="B105" t="str">
            <v xml:space="preserve">Rentowność działalności podstawowej </v>
          </cell>
          <cell r="C105">
            <v>0.5</v>
          </cell>
          <cell r="D105">
            <v>0.25</v>
          </cell>
          <cell r="E105">
            <v>0.25</v>
          </cell>
          <cell r="F105">
            <v>0.2857142857142857</v>
          </cell>
          <cell r="G105" t="str">
            <v>&gt;&gt;0</v>
          </cell>
          <cell r="H105" t="str">
            <v>&gt;&gt;0</v>
          </cell>
        </row>
        <row r="106">
          <cell r="G106" t="str">
            <v>&gt;0</v>
          </cell>
        </row>
        <row r="107">
          <cell r="G107" t="str">
            <v>&gt;0</v>
          </cell>
        </row>
        <row r="108">
          <cell r="G108" t="str">
            <v>&gt;1</v>
          </cell>
        </row>
        <row r="109">
          <cell r="G109" t="str">
            <v>&gt;20%</v>
          </cell>
        </row>
        <row r="110">
          <cell r="G110" t="str">
            <v>&gt;0</v>
          </cell>
        </row>
        <row r="111">
          <cell r="G111" t="str">
            <v>&lt;300%</v>
          </cell>
        </row>
        <row r="112">
          <cell r="G112" t="str">
            <v>&gt;20%</v>
          </cell>
        </row>
        <row r="113">
          <cell r="G113" t="str">
            <v>&lt;90%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szty"/>
    </sheetNames>
    <sheetDataSet>
      <sheetData sheetId="0" refreshError="1">
        <row r="1">
          <cell r="A1" t="str">
            <v>Wydział</v>
          </cell>
          <cell r="B1" t="str">
            <v>Konto</v>
          </cell>
          <cell r="C1" t="str">
            <v>Nazwa</v>
          </cell>
          <cell r="D1" t="str">
            <v>BO Wn</v>
          </cell>
          <cell r="E1" t="str">
            <v>BO Ma</v>
          </cell>
          <cell r="F1" t="str">
            <v>S Wn</v>
          </cell>
          <cell r="G1" t="str">
            <v>S Ma</v>
          </cell>
          <cell r="H1" t="str">
            <v>SS 1</v>
          </cell>
          <cell r="I1" t="str">
            <v>Klasa</v>
          </cell>
          <cell r="J1" t="str">
            <v>Rodzaj</v>
          </cell>
        </row>
        <row r="2">
          <cell r="A2" t="str">
            <v>14</v>
          </cell>
          <cell r="B2" t="str">
            <v>500 /1-14-000</v>
          </cell>
          <cell r="C2" t="str">
            <v>Tkalnia, Roboty w toku</v>
          </cell>
          <cell r="D2">
            <v>465488.36</v>
          </cell>
          <cell r="E2">
            <v>0</v>
          </cell>
          <cell r="F2">
            <v>492407.59</v>
          </cell>
          <cell r="G2">
            <v>0</v>
          </cell>
          <cell r="H2">
            <v>-26919.23000000004</v>
          </cell>
          <cell r="I2" t="str">
            <v>Bezpośrednie</v>
          </cell>
          <cell r="J2" t="str">
            <v>Produkcja w toku</v>
          </cell>
        </row>
        <row r="3">
          <cell r="A3" t="str">
            <v>14</v>
          </cell>
          <cell r="B3" t="str">
            <v>500 /1-14-112</v>
          </cell>
          <cell r="C3" t="str">
            <v>Tkalnia, Zu§.prz‘dzy</v>
          </cell>
          <cell r="D3">
            <v>0</v>
          </cell>
          <cell r="E3">
            <v>0</v>
          </cell>
          <cell r="F3">
            <v>2977213.29</v>
          </cell>
          <cell r="G3">
            <v>37831.599999999999</v>
          </cell>
          <cell r="H3">
            <v>2939381.69</v>
          </cell>
          <cell r="I3" t="str">
            <v>Bezpośrednie</v>
          </cell>
          <cell r="J3" t="str">
            <v>Przędza z zakupu</v>
          </cell>
        </row>
        <row r="4">
          <cell r="A4" t="str">
            <v>14</v>
          </cell>
          <cell r="B4" t="str">
            <v>500 /1-14-113</v>
          </cell>
          <cell r="C4" t="str">
            <v>Tkalnia, Odpady</v>
          </cell>
          <cell r="D4">
            <v>0</v>
          </cell>
          <cell r="E4">
            <v>0</v>
          </cell>
          <cell r="F4">
            <v>-1148.18</v>
          </cell>
          <cell r="G4">
            <v>0</v>
          </cell>
          <cell r="H4">
            <v>-1148.18</v>
          </cell>
          <cell r="I4" t="str">
            <v>Bezpośrednie</v>
          </cell>
          <cell r="J4" t="str">
            <v>Odpady</v>
          </cell>
        </row>
        <row r="5">
          <cell r="A5" t="str">
            <v>14</v>
          </cell>
          <cell r="B5" t="str">
            <v>500 /1-14-122</v>
          </cell>
          <cell r="C5" t="str">
            <v>Tkalnia, Zu§.žr.pomocn.</v>
          </cell>
          <cell r="D5">
            <v>0</v>
          </cell>
          <cell r="E5">
            <v>0</v>
          </cell>
          <cell r="F5">
            <v>1830</v>
          </cell>
          <cell r="G5">
            <v>0</v>
          </cell>
          <cell r="H5">
            <v>1830</v>
          </cell>
          <cell r="I5" t="str">
            <v>Bezpośrednie</v>
          </cell>
          <cell r="J5" t="str">
            <v>Barwniki i środki pomocnicze</v>
          </cell>
        </row>
        <row r="6">
          <cell r="A6" t="str">
            <v>14</v>
          </cell>
          <cell r="B6" t="str">
            <v>500 /1-14-301</v>
          </cell>
          <cell r="C6" t="str">
            <v>Tkalnia, Zu§.prz.w’.-zgrz.</v>
          </cell>
          <cell r="D6">
            <v>0</v>
          </cell>
          <cell r="E6">
            <v>0</v>
          </cell>
          <cell r="F6">
            <v>236281.3</v>
          </cell>
          <cell r="G6">
            <v>4412.37</v>
          </cell>
          <cell r="H6">
            <v>231868.93</v>
          </cell>
          <cell r="I6" t="str">
            <v>Bezpośrednie</v>
          </cell>
          <cell r="J6" t="str">
            <v>Przędza własna</v>
          </cell>
        </row>
        <row r="7">
          <cell r="A7" t="str">
            <v>14</v>
          </cell>
          <cell r="B7" t="str">
            <v>500 /1-14-302</v>
          </cell>
          <cell r="C7" t="str">
            <v>Tkalnia, Zu§.prz.w’.-p˘’cz.</v>
          </cell>
          <cell r="D7">
            <v>0</v>
          </cell>
          <cell r="E7">
            <v>0</v>
          </cell>
          <cell r="F7">
            <v>1048927.51</v>
          </cell>
          <cell r="G7">
            <v>14972.09</v>
          </cell>
          <cell r="H7">
            <v>1033955.42</v>
          </cell>
          <cell r="I7" t="str">
            <v>Bezpośrednie</v>
          </cell>
          <cell r="J7" t="str">
            <v>Przędza własna</v>
          </cell>
        </row>
        <row r="8">
          <cell r="A8" t="str">
            <v>14</v>
          </cell>
          <cell r="B8" t="str">
            <v>500 /1-14-303</v>
          </cell>
          <cell r="C8" t="str">
            <v>Tkalnia, Zu§.prz.w’.-baw.</v>
          </cell>
          <cell r="D8">
            <v>0</v>
          </cell>
          <cell r="E8">
            <v>0</v>
          </cell>
          <cell r="F8">
            <v>755104.93</v>
          </cell>
          <cell r="G8">
            <v>12963.65</v>
          </cell>
          <cell r="H8">
            <v>742141.28</v>
          </cell>
          <cell r="I8" t="str">
            <v>Bezpośrednie</v>
          </cell>
          <cell r="J8" t="str">
            <v>Przędza własna</v>
          </cell>
        </row>
        <row r="9">
          <cell r="A9" t="str">
            <v>14</v>
          </cell>
          <cell r="B9" t="str">
            <v>500 /1-14-304</v>
          </cell>
          <cell r="C9" t="str">
            <v>Tkalnia, Zu§.prz.w’.-poz.</v>
          </cell>
          <cell r="D9">
            <v>0</v>
          </cell>
          <cell r="E9">
            <v>0</v>
          </cell>
          <cell r="F9">
            <v>800.33</v>
          </cell>
          <cell r="G9">
            <v>193.68</v>
          </cell>
          <cell r="H9">
            <v>606.65000000000009</v>
          </cell>
          <cell r="I9" t="str">
            <v>Bezpośrednie</v>
          </cell>
          <cell r="J9" t="str">
            <v>Przędza własna</v>
          </cell>
        </row>
        <row r="10">
          <cell r="A10" t="str">
            <v>14</v>
          </cell>
          <cell r="B10" t="str">
            <v>500 /1-14-410</v>
          </cell>
          <cell r="C10" t="str">
            <v>Tkalnia, Wynagr.-osobowy f.p’a</v>
          </cell>
          <cell r="D10">
            <v>0</v>
          </cell>
          <cell r="E10">
            <v>0</v>
          </cell>
          <cell r="F10">
            <v>578040.57999999996</v>
          </cell>
          <cell r="G10">
            <v>10639.66</v>
          </cell>
          <cell r="H10">
            <v>567400.91999999993</v>
          </cell>
          <cell r="I10" t="str">
            <v>Bezpośrednie</v>
          </cell>
          <cell r="J10" t="str">
            <v>Wynagrodzenia bezp. z narz.</v>
          </cell>
        </row>
        <row r="11">
          <cell r="A11" t="str">
            <v>14</v>
          </cell>
          <cell r="B11" t="str">
            <v>500 /1-14-522</v>
          </cell>
          <cell r="C11" t="str">
            <v>Tkalnia, Narzuty na p’ace</v>
          </cell>
          <cell r="D11">
            <v>0</v>
          </cell>
          <cell r="E11">
            <v>0</v>
          </cell>
          <cell r="F11">
            <v>255327.72</v>
          </cell>
          <cell r="G11">
            <v>7015.83</v>
          </cell>
          <cell r="H11">
            <v>248311.89</v>
          </cell>
          <cell r="I11" t="str">
            <v>Bezpośrednie</v>
          </cell>
          <cell r="J11" t="str">
            <v>Wynagrodzenia bezp. z narz.</v>
          </cell>
        </row>
        <row r="12">
          <cell r="A12" t="str">
            <v>14</v>
          </cell>
          <cell r="B12" t="str">
            <v>500 /1-14-800</v>
          </cell>
          <cell r="C12" t="str">
            <v>Tkalnia, koszty zakupu</v>
          </cell>
          <cell r="D12">
            <v>0</v>
          </cell>
          <cell r="E12">
            <v>0</v>
          </cell>
          <cell r="F12">
            <v>26975.85</v>
          </cell>
          <cell r="G12">
            <v>570.94000000000005</v>
          </cell>
          <cell r="H12">
            <v>26404.91</v>
          </cell>
          <cell r="I12" t="str">
            <v>Bezpośrednie</v>
          </cell>
          <cell r="J12" t="str">
            <v>Koszty zakupu</v>
          </cell>
        </row>
        <row r="13">
          <cell r="A13" t="str">
            <v>14</v>
          </cell>
          <cell r="B13" t="str">
            <v>500 /1-14-813</v>
          </cell>
          <cell r="C13" t="str">
            <v>Tkalnia, Us’ugi Farb.</v>
          </cell>
          <cell r="D13">
            <v>0</v>
          </cell>
          <cell r="E13">
            <v>0</v>
          </cell>
          <cell r="F13">
            <v>459499.06</v>
          </cell>
          <cell r="G13">
            <v>0</v>
          </cell>
          <cell r="H13">
            <v>459499.06</v>
          </cell>
          <cell r="I13" t="str">
            <v>Bezpośrednie</v>
          </cell>
          <cell r="J13" t="str">
            <v>Usługi Farbiarni</v>
          </cell>
        </row>
        <row r="14">
          <cell r="A14" t="str">
            <v>15</v>
          </cell>
          <cell r="B14" t="str">
            <v>500 /1-15-000</v>
          </cell>
          <cell r="C14" t="str">
            <v>Wyko¤czalnia, Roboty w toku</v>
          </cell>
          <cell r="D14">
            <v>162743.78</v>
          </cell>
          <cell r="E14">
            <v>0</v>
          </cell>
          <cell r="F14">
            <v>261230.19</v>
          </cell>
          <cell r="G14">
            <v>0</v>
          </cell>
          <cell r="H14">
            <v>-98486.41</v>
          </cell>
          <cell r="I14" t="str">
            <v>Bezpośrednie</v>
          </cell>
          <cell r="J14" t="str">
            <v>Produkcja w toku</v>
          </cell>
        </row>
        <row r="15">
          <cell r="A15" t="str">
            <v>15</v>
          </cell>
          <cell r="B15" t="str">
            <v>500 /1-15-112</v>
          </cell>
          <cell r="C15" t="str">
            <v>Wyko¤czalnia, Zu§.prz‘dzy z za</v>
          </cell>
          <cell r="D15">
            <v>0</v>
          </cell>
          <cell r="E15">
            <v>0</v>
          </cell>
          <cell r="F15">
            <v>27335.4</v>
          </cell>
          <cell r="G15">
            <v>0</v>
          </cell>
          <cell r="H15">
            <v>27335.4</v>
          </cell>
          <cell r="I15" t="str">
            <v>Bezpośrednie</v>
          </cell>
          <cell r="J15" t="str">
            <v>Przędza z zakupu</v>
          </cell>
        </row>
        <row r="16">
          <cell r="A16" t="str">
            <v>15</v>
          </cell>
          <cell r="B16" t="str">
            <v>500 /1-15-113</v>
          </cell>
          <cell r="C16" t="str">
            <v>Wyko¤czalnia, Odpady</v>
          </cell>
          <cell r="D16">
            <v>0</v>
          </cell>
          <cell r="E16">
            <v>0</v>
          </cell>
          <cell r="F16">
            <v>-15303.9</v>
          </cell>
          <cell r="G16">
            <v>0</v>
          </cell>
          <cell r="H16">
            <v>-15303.9</v>
          </cell>
          <cell r="I16" t="str">
            <v>Bezpośrednie</v>
          </cell>
          <cell r="J16" t="str">
            <v>Odpady</v>
          </cell>
        </row>
        <row r="17">
          <cell r="A17" t="str">
            <v>15</v>
          </cell>
          <cell r="B17" t="str">
            <v>500 /1-15-114</v>
          </cell>
          <cell r="C17" t="str">
            <v>Wyko¤czalnia, Tkanina</v>
          </cell>
          <cell r="D17">
            <v>0</v>
          </cell>
          <cell r="E17">
            <v>0</v>
          </cell>
          <cell r="F17">
            <v>70614.7</v>
          </cell>
          <cell r="G17">
            <v>0</v>
          </cell>
          <cell r="H17">
            <v>70614.7</v>
          </cell>
          <cell r="I17" t="str">
            <v>Bezpośrednie</v>
          </cell>
          <cell r="J17" t="str">
            <v>Tkanina</v>
          </cell>
        </row>
        <row r="18">
          <cell r="A18" t="str">
            <v>15</v>
          </cell>
          <cell r="B18" t="str">
            <v>500 /1-15-121</v>
          </cell>
          <cell r="C18" t="str">
            <v>Wyko¤czalnia, Zu§.barwnik˘w</v>
          </cell>
          <cell r="D18">
            <v>0</v>
          </cell>
          <cell r="E18">
            <v>0</v>
          </cell>
          <cell r="F18">
            <v>122.5</v>
          </cell>
          <cell r="G18">
            <v>0</v>
          </cell>
          <cell r="H18">
            <v>122.5</v>
          </cell>
          <cell r="I18" t="str">
            <v>Bezpośrednie</v>
          </cell>
          <cell r="J18" t="str">
            <v>Barwniki i środki pomocnicze</v>
          </cell>
        </row>
        <row r="19">
          <cell r="A19" t="str">
            <v>15</v>
          </cell>
          <cell r="B19" t="str">
            <v>500 /1-15-122</v>
          </cell>
          <cell r="C19" t="str">
            <v>Wyko¤czalnia, Zu§.žr.pomocn.</v>
          </cell>
          <cell r="D19">
            <v>0</v>
          </cell>
          <cell r="E19">
            <v>0</v>
          </cell>
          <cell r="F19">
            <v>136607.45000000001</v>
          </cell>
          <cell r="G19">
            <v>478.93</v>
          </cell>
          <cell r="H19">
            <v>136128.52000000002</v>
          </cell>
          <cell r="I19" t="str">
            <v>Bezpośrednie</v>
          </cell>
          <cell r="J19" t="str">
            <v>Barwniki i środki pomocnicze</v>
          </cell>
        </row>
        <row r="20">
          <cell r="A20" t="str">
            <v>15</v>
          </cell>
          <cell r="B20" t="str">
            <v>500 /1-15-123</v>
          </cell>
          <cell r="C20" t="str">
            <v>Wyko¤czalnia, Zu§.papieru tran</v>
          </cell>
          <cell r="D20">
            <v>0</v>
          </cell>
          <cell r="E20">
            <v>0</v>
          </cell>
          <cell r="F20">
            <v>2295</v>
          </cell>
          <cell r="G20">
            <v>0</v>
          </cell>
          <cell r="H20">
            <v>2295</v>
          </cell>
          <cell r="I20" t="str">
            <v>Bezpośrednie</v>
          </cell>
          <cell r="J20" t="str">
            <v>Barwniki i środki pomocnicze</v>
          </cell>
        </row>
        <row r="21">
          <cell r="A21" t="str">
            <v>15</v>
          </cell>
          <cell r="B21" t="str">
            <v>500 /1-15-142</v>
          </cell>
          <cell r="C21" t="str">
            <v>Wyko¤czalnia, Mater.pozost.</v>
          </cell>
          <cell r="D21">
            <v>0</v>
          </cell>
          <cell r="E21">
            <v>0</v>
          </cell>
          <cell r="F21">
            <v>1154.29</v>
          </cell>
          <cell r="G21">
            <v>0</v>
          </cell>
          <cell r="H21">
            <v>1154.29</v>
          </cell>
          <cell r="I21" t="str">
            <v>Bezpośrednie</v>
          </cell>
          <cell r="J21" t="str">
            <v>Pozostałe materiały</v>
          </cell>
        </row>
        <row r="22">
          <cell r="A22" t="str">
            <v>15</v>
          </cell>
          <cell r="B22" t="str">
            <v>500 /1-15-231</v>
          </cell>
          <cell r="C22" t="str">
            <v>Wyko¤czalnia, Obr.obca-druk.tk</v>
          </cell>
          <cell r="D22">
            <v>0</v>
          </cell>
          <cell r="E22">
            <v>0</v>
          </cell>
          <cell r="F22">
            <v>1086.49</v>
          </cell>
          <cell r="G22">
            <v>0</v>
          </cell>
          <cell r="H22">
            <v>1086.49</v>
          </cell>
          <cell r="I22" t="str">
            <v>Bezpośrednie</v>
          </cell>
          <cell r="J22" t="str">
            <v>Obróbka obca</v>
          </cell>
        </row>
        <row r="23">
          <cell r="A23" t="str">
            <v>15</v>
          </cell>
          <cell r="B23" t="str">
            <v>500 /1-15-233</v>
          </cell>
          <cell r="C23" t="str">
            <v>Wyko¤czalnia, Obr.obca-drapani</v>
          </cell>
          <cell r="D23">
            <v>0</v>
          </cell>
          <cell r="E23">
            <v>0</v>
          </cell>
          <cell r="F23">
            <v>2995.85</v>
          </cell>
          <cell r="G23">
            <v>0</v>
          </cell>
          <cell r="H23">
            <v>2995.85</v>
          </cell>
          <cell r="I23" t="str">
            <v>Bezpośrednie</v>
          </cell>
          <cell r="J23" t="str">
            <v>Obróbka obca</v>
          </cell>
        </row>
        <row r="24">
          <cell r="A24" t="str">
            <v>15</v>
          </cell>
          <cell r="B24" t="str">
            <v>500 /1-15-410</v>
          </cell>
          <cell r="C24" t="str">
            <v>Wyko¤czalnia, Wynagr.-osobowy</v>
          </cell>
          <cell r="D24">
            <v>0</v>
          </cell>
          <cell r="E24">
            <v>0</v>
          </cell>
          <cell r="F24">
            <v>100604.43</v>
          </cell>
          <cell r="G24">
            <v>257.49</v>
          </cell>
          <cell r="H24">
            <v>100346.93999999999</v>
          </cell>
          <cell r="I24" t="str">
            <v>Bezpośrednie</v>
          </cell>
          <cell r="J24" t="str">
            <v>Wynagrodzenia bezp. z narz.</v>
          </cell>
        </row>
        <row r="25">
          <cell r="A25" t="str">
            <v>15</v>
          </cell>
          <cell r="B25" t="str">
            <v>500 /1-15-522</v>
          </cell>
          <cell r="C25" t="str">
            <v>Wyko¤czalnia, Narzuty na p’ace</v>
          </cell>
          <cell r="D25">
            <v>0</v>
          </cell>
          <cell r="E25">
            <v>0</v>
          </cell>
          <cell r="F25">
            <v>44430.09</v>
          </cell>
          <cell r="G25">
            <v>110.53</v>
          </cell>
          <cell r="H25">
            <v>44319.56</v>
          </cell>
          <cell r="I25" t="str">
            <v>Bezpośrednie</v>
          </cell>
          <cell r="J25" t="str">
            <v>Wynagrodzenia bezp. z narz.</v>
          </cell>
        </row>
        <row r="26">
          <cell r="A26" t="str">
            <v>15</v>
          </cell>
          <cell r="B26" t="str">
            <v>500 /1-15-800</v>
          </cell>
          <cell r="C26" t="str">
            <v>Wyko¤czalnia, K-ty zakupu</v>
          </cell>
          <cell r="D26">
            <v>0</v>
          </cell>
          <cell r="E26">
            <v>0</v>
          </cell>
          <cell r="F26">
            <v>4547.95</v>
          </cell>
          <cell r="G26">
            <v>22.81</v>
          </cell>
          <cell r="H26">
            <v>4525.1399999999994</v>
          </cell>
          <cell r="I26" t="str">
            <v>Bezpośrednie</v>
          </cell>
          <cell r="J26" t="str">
            <v>Koszty zakupu</v>
          </cell>
        </row>
        <row r="27">
          <cell r="A27" t="str">
            <v>15</v>
          </cell>
          <cell r="B27" t="str">
            <v>500 /1-15-813</v>
          </cell>
          <cell r="C27" t="str">
            <v>Wyko¤czalnia, Us’.Farb.</v>
          </cell>
          <cell r="D27">
            <v>0</v>
          </cell>
          <cell r="E27">
            <v>0</v>
          </cell>
          <cell r="F27">
            <v>1001086.93</v>
          </cell>
          <cell r="G27">
            <v>0</v>
          </cell>
          <cell r="H27">
            <v>1001086.93</v>
          </cell>
          <cell r="I27" t="str">
            <v>Bezpośrednie</v>
          </cell>
          <cell r="J27" t="str">
            <v>Usługi Farbiarni</v>
          </cell>
        </row>
        <row r="28">
          <cell r="A28" t="str">
            <v>14</v>
          </cell>
          <cell r="B28" t="str">
            <v>505 /1-14-122</v>
          </cell>
          <cell r="C28" t="str">
            <v>Tkalnia, Zu§.žr.pomocn.</v>
          </cell>
          <cell r="D28">
            <v>0</v>
          </cell>
          <cell r="E28">
            <v>0</v>
          </cell>
          <cell r="F28">
            <v>945</v>
          </cell>
          <cell r="G28">
            <v>0</v>
          </cell>
          <cell r="H28">
            <v>945</v>
          </cell>
          <cell r="I28" t="str">
            <v>Pośrednie</v>
          </cell>
          <cell r="J28" t="str">
            <v>Pozostałe koszty</v>
          </cell>
        </row>
        <row r="29">
          <cell r="A29" t="str">
            <v>14</v>
          </cell>
          <cell r="B29" t="str">
            <v>505 /1-14-142</v>
          </cell>
          <cell r="C29" t="str">
            <v>Tkalnia, Mater.pozost.</v>
          </cell>
          <cell r="D29">
            <v>0</v>
          </cell>
          <cell r="E29">
            <v>0</v>
          </cell>
          <cell r="F29">
            <v>8332.0499999999993</v>
          </cell>
          <cell r="G29">
            <v>0</v>
          </cell>
          <cell r="H29">
            <v>8332.0499999999993</v>
          </cell>
          <cell r="I29" t="str">
            <v>Pośrednie</v>
          </cell>
          <cell r="J29" t="str">
            <v>Pozostałe materiały</v>
          </cell>
        </row>
        <row r="30">
          <cell r="A30" t="str">
            <v>14</v>
          </cell>
          <cell r="B30" t="str">
            <v>505 /1-14-151</v>
          </cell>
          <cell r="C30" t="str">
            <v>Tkalnia, Zu§.energ.elektr.</v>
          </cell>
          <cell r="D30">
            <v>0</v>
          </cell>
          <cell r="E30">
            <v>0</v>
          </cell>
          <cell r="F30">
            <v>69721.850000000006</v>
          </cell>
          <cell r="G30">
            <v>0</v>
          </cell>
          <cell r="H30">
            <v>69721.850000000006</v>
          </cell>
          <cell r="I30" t="str">
            <v>Pośrednie</v>
          </cell>
          <cell r="J30" t="str">
            <v>Energia elektryczna</v>
          </cell>
        </row>
        <row r="31">
          <cell r="A31" t="str">
            <v>14</v>
          </cell>
          <cell r="B31" t="str">
            <v>505 /1-14-255</v>
          </cell>
          <cell r="C31" t="str">
            <v>Tkalnia, Us’.poz.-kopiow.desen</v>
          </cell>
          <cell r="D31">
            <v>0</v>
          </cell>
          <cell r="E31">
            <v>0</v>
          </cell>
          <cell r="F31">
            <v>5919.9</v>
          </cell>
          <cell r="G31">
            <v>0</v>
          </cell>
          <cell r="H31">
            <v>5919.9</v>
          </cell>
          <cell r="I31" t="str">
            <v>Pośrednie</v>
          </cell>
          <cell r="J31" t="str">
            <v>Kopiowanie deseni</v>
          </cell>
        </row>
        <row r="32">
          <cell r="A32" t="str">
            <v>14</v>
          </cell>
          <cell r="B32" t="str">
            <v>505 /1-14-259</v>
          </cell>
          <cell r="C32" t="str">
            <v>Tkalnia, Us’.poz.-inne</v>
          </cell>
          <cell r="D32">
            <v>0</v>
          </cell>
          <cell r="E32">
            <v>0</v>
          </cell>
          <cell r="F32">
            <v>3</v>
          </cell>
          <cell r="G32">
            <v>0</v>
          </cell>
          <cell r="H32">
            <v>3</v>
          </cell>
          <cell r="I32" t="str">
            <v>Pośrednie</v>
          </cell>
          <cell r="J32" t="str">
            <v>Pozostałe koszty</v>
          </cell>
        </row>
        <row r="33">
          <cell r="A33" t="str">
            <v>14</v>
          </cell>
          <cell r="B33" t="str">
            <v>505 /1-14-800</v>
          </cell>
          <cell r="C33" t="str">
            <v>Tkalnia, Koszty zakupu.</v>
          </cell>
          <cell r="D33">
            <v>0</v>
          </cell>
          <cell r="E33">
            <v>0</v>
          </cell>
          <cell r="F33">
            <v>199.5</v>
          </cell>
          <cell r="G33">
            <v>0</v>
          </cell>
          <cell r="H33">
            <v>199.5</v>
          </cell>
          <cell r="I33" t="str">
            <v>Pośrednie</v>
          </cell>
          <cell r="J33" t="str">
            <v>Pozostałe koszty</v>
          </cell>
        </row>
        <row r="34">
          <cell r="A34" t="str">
            <v>15</v>
          </cell>
          <cell r="B34" t="str">
            <v>505 /1-15-112</v>
          </cell>
          <cell r="C34" t="str">
            <v>Wyko¤czalnia, Zu§.prz‘dzy</v>
          </cell>
          <cell r="D34">
            <v>0</v>
          </cell>
          <cell r="E34">
            <v>0</v>
          </cell>
          <cell r="F34">
            <v>471.01</v>
          </cell>
          <cell r="G34">
            <v>0</v>
          </cell>
          <cell r="H34">
            <v>471.01</v>
          </cell>
          <cell r="I34" t="str">
            <v>Pośrednie</v>
          </cell>
          <cell r="J34" t="str">
            <v>Pozostałe koszty</v>
          </cell>
        </row>
        <row r="35">
          <cell r="A35" t="str">
            <v>15</v>
          </cell>
          <cell r="B35" t="str">
            <v>505 /1-15-122</v>
          </cell>
          <cell r="C35" t="str">
            <v>Wyko¤czalnia, Zu§.žr.pomocn.</v>
          </cell>
          <cell r="D35">
            <v>0</v>
          </cell>
          <cell r="E35">
            <v>0</v>
          </cell>
          <cell r="F35">
            <v>309.60000000000002</v>
          </cell>
          <cell r="G35">
            <v>0</v>
          </cell>
          <cell r="H35">
            <v>309.60000000000002</v>
          </cell>
          <cell r="I35" t="str">
            <v>Pośrednie</v>
          </cell>
          <cell r="J35" t="str">
            <v>Pozostałe koszty</v>
          </cell>
        </row>
        <row r="36">
          <cell r="A36" t="str">
            <v>15</v>
          </cell>
          <cell r="B36" t="str">
            <v>505 /1-15-142</v>
          </cell>
          <cell r="C36" t="str">
            <v>Wyko¤czalnia, Mater.pozost.</v>
          </cell>
          <cell r="D36">
            <v>0</v>
          </cell>
          <cell r="E36">
            <v>0</v>
          </cell>
          <cell r="F36">
            <v>49432.63</v>
          </cell>
          <cell r="G36">
            <v>0</v>
          </cell>
          <cell r="H36">
            <v>49432.63</v>
          </cell>
          <cell r="I36" t="str">
            <v>Pośrednie</v>
          </cell>
          <cell r="J36" t="str">
            <v>Pozostałe materiały</v>
          </cell>
        </row>
        <row r="37">
          <cell r="A37" t="str">
            <v>15</v>
          </cell>
          <cell r="B37" t="str">
            <v>505 /1-15-151</v>
          </cell>
          <cell r="C37" t="str">
            <v>Wyko¤czalnia, Zu§.energ.elektr</v>
          </cell>
          <cell r="D37">
            <v>0</v>
          </cell>
          <cell r="E37">
            <v>0</v>
          </cell>
          <cell r="F37">
            <v>44289.63</v>
          </cell>
          <cell r="G37">
            <v>0</v>
          </cell>
          <cell r="H37">
            <v>44289.63</v>
          </cell>
          <cell r="I37" t="str">
            <v>Pośrednie</v>
          </cell>
          <cell r="J37" t="str">
            <v>Energia elektryczna</v>
          </cell>
        </row>
        <row r="38">
          <cell r="A38" t="str">
            <v>15</v>
          </cell>
          <cell r="B38" t="str">
            <v>505 /1-15-153</v>
          </cell>
          <cell r="C38" t="str">
            <v>Wyko¤czalnia, Zu§.energ.ciepl.</v>
          </cell>
          <cell r="D38">
            <v>0</v>
          </cell>
          <cell r="E38">
            <v>0</v>
          </cell>
          <cell r="F38">
            <v>143954.82</v>
          </cell>
          <cell r="G38">
            <v>0</v>
          </cell>
          <cell r="H38">
            <v>143954.82</v>
          </cell>
          <cell r="I38" t="str">
            <v>Pośrednie</v>
          </cell>
          <cell r="J38" t="str">
            <v>Energia cieplna-techn.</v>
          </cell>
        </row>
        <row r="39">
          <cell r="A39" t="str">
            <v>15</v>
          </cell>
          <cell r="B39" t="str">
            <v>505 /1-15-800</v>
          </cell>
          <cell r="C39" t="str">
            <v>Wyko¤czalnia, k-ty zakupu</v>
          </cell>
          <cell r="D39">
            <v>0</v>
          </cell>
          <cell r="E39">
            <v>0</v>
          </cell>
          <cell r="F39">
            <v>736.38</v>
          </cell>
          <cell r="G39">
            <v>0</v>
          </cell>
          <cell r="H39">
            <v>736.38</v>
          </cell>
          <cell r="I39" t="str">
            <v>Pośrednie</v>
          </cell>
          <cell r="J39" t="str">
            <v>Pozostałe koszty</v>
          </cell>
        </row>
        <row r="40">
          <cell r="A40" t="str">
            <v>14</v>
          </cell>
          <cell r="B40" t="str">
            <v>506 /1-14-010</v>
          </cell>
          <cell r="C40" t="str">
            <v>Tkalnia, Amortyz.žr.trwa’ych</v>
          </cell>
          <cell r="D40">
            <v>0</v>
          </cell>
          <cell r="E40">
            <v>0</v>
          </cell>
          <cell r="F40">
            <v>284086.55</v>
          </cell>
          <cell r="G40">
            <v>0</v>
          </cell>
          <cell r="H40">
            <v>284086.55</v>
          </cell>
          <cell r="I40" t="str">
            <v>Pośrednie</v>
          </cell>
          <cell r="J40" t="str">
            <v>Amortyzacja środków trwałych</v>
          </cell>
        </row>
        <row r="41">
          <cell r="A41" t="str">
            <v>14</v>
          </cell>
          <cell r="B41" t="str">
            <v>506 /1-14-020</v>
          </cell>
          <cell r="C41" t="str">
            <v>Tkalnia, Amortyz.wart.niem.</v>
          </cell>
          <cell r="D41">
            <v>0</v>
          </cell>
          <cell r="E41">
            <v>0</v>
          </cell>
          <cell r="F41">
            <v>7120.08</v>
          </cell>
          <cell r="G41">
            <v>0</v>
          </cell>
          <cell r="H41">
            <v>7120.08</v>
          </cell>
          <cell r="I41" t="str">
            <v>Pośrednie</v>
          </cell>
          <cell r="J41" t="str">
            <v>Pozostałe koszty</v>
          </cell>
        </row>
        <row r="42">
          <cell r="A42" t="str">
            <v>14</v>
          </cell>
          <cell r="B42" t="str">
            <v>506 /1-14-114</v>
          </cell>
          <cell r="C42" t="str">
            <v>Tkalnia, Tkanina z zak.</v>
          </cell>
          <cell r="D42">
            <v>0</v>
          </cell>
          <cell r="E42">
            <v>0</v>
          </cell>
          <cell r="F42">
            <v>934</v>
          </cell>
          <cell r="G42">
            <v>0</v>
          </cell>
          <cell r="H42">
            <v>934</v>
          </cell>
          <cell r="I42" t="str">
            <v>Pośrednie</v>
          </cell>
          <cell r="J42" t="str">
            <v>Pozostałe koszty</v>
          </cell>
        </row>
        <row r="43">
          <cell r="A43" t="str">
            <v>14</v>
          </cell>
          <cell r="B43" t="str">
            <v>506 /1-14-122</v>
          </cell>
          <cell r="C43" t="str">
            <v>Tkalnia, Zu§.žr.pomocn.</v>
          </cell>
          <cell r="D43">
            <v>0</v>
          </cell>
          <cell r="E43">
            <v>0</v>
          </cell>
          <cell r="F43">
            <v>47.57</v>
          </cell>
          <cell r="G43">
            <v>0</v>
          </cell>
          <cell r="H43">
            <v>47.57</v>
          </cell>
          <cell r="I43" t="str">
            <v>Pośrednie</v>
          </cell>
          <cell r="J43" t="str">
            <v>Pozostałe koszty</v>
          </cell>
        </row>
        <row r="44">
          <cell r="A44" t="str">
            <v>14</v>
          </cell>
          <cell r="B44" t="str">
            <v>506 /1-14-141</v>
          </cell>
          <cell r="C44" t="str">
            <v>Tkalnia, Mater.biurowe</v>
          </cell>
          <cell r="D44">
            <v>0</v>
          </cell>
          <cell r="E44">
            <v>0</v>
          </cell>
          <cell r="F44">
            <v>809.94</v>
          </cell>
          <cell r="G44">
            <v>0</v>
          </cell>
          <cell r="H44">
            <v>809.94</v>
          </cell>
          <cell r="I44" t="str">
            <v>Pośrednie</v>
          </cell>
          <cell r="J44" t="str">
            <v>Pozostałe koszty</v>
          </cell>
        </row>
        <row r="45">
          <cell r="A45" t="str">
            <v>14</v>
          </cell>
          <cell r="B45" t="str">
            <v>506 /1-14-142</v>
          </cell>
          <cell r="C45" t="str">
            <v>Tkalnia, Mater.pozost.</v>
          </cell>
          <cell r="D45">
            <v>0</v>
          </cell>
          <cell r="E45">
            <v>0</v>
          </cell>
          <cell r="F45">
            <v>152381.03</v>
          </cell>
          <cell r="G45">
            <v>0</v>
          </cell>
          <cell r="H45">
            <v>152381.03</v>
          </cell>
          <cell r="I45" t="str">
            <v>Pośrednie</v>
          </cell>
          <cell r="J45" t="str">
            <v>Pozostałe materiały</v>
          </cell>
        </row>
        <row r="46">
          <cell r="A46" t="str">
            <v>14</v>
          </cell>
          <cell r="B46" t="str">
            <v>506 /1-14-152</v>
          </cell>
          <cell r="C46" t="str">
            <v>Tkalnia, Zu§.wody</v>
          </cell>
          <cell r="D46">
            <v>0</v>
          </cell>
          <cell r="E46">
            <v>0</v>
          </cell>
          <cell r="F46">
            <v>7973.32</v>
          </cell>
          <cell r="G46">
            <v>0</v>
          </cell>
          <cell r="H46">
            <v>7973.32</v>
          </cell>
          <cell r="I46" t="str">
            <v>Pośrednie</v>
          </cell>
          <cell r="J46" t="str">
            <v>Woda-socjal.</v>
          </cell>
        </row>
        <row r="47">
          <cell r="A47" t="str">
            <v>14</v>
          </cell>
          <cell r="B47" t="str">
            <v>506 /1-14-153</v>
          </cell>
          <cell r="C47" t="str">
            <v>Tkalnia, Zu§.energ.ciepl.</v>
          </cell>
          <cell r="D47">
            <v>0</v>
          </cell>
          <cell r="E47">
            <v>0</v>
          </cell>
          <cell r="F47">
            <v>59661.77</v>
          </cell>
          <cell r="G47">
            <v>0</v>
          </cell>
          <cell r="H47">
            <v>59661.77</v>
          </cell>
          <cell r="I47" t="str">
            <v>Pośrednie</v>
          </cell>
          <cell r="J47" t="str">
            <v>Energia cieplna-ogrzew.</v>
          </cell>
        </row>
        <row r="48">
          <cell r="A48" t="str">
            <v>14</v>
          </cell>
          <cell r="B48" t="str">
            <v>506 /1-14-215</v>
          </cell>
          <cell r="C48" t="str">
            <v>Tkalnia, Us’.transp.w’.</v>
          </cell>
          <cell r="D48">
            <v>0</v>
          </cell>
          <cell r="E48">
            <v>0</v>
          </cell>
          <cell r="F48">
            <v>1511.35</v>
          </cell>
          <cell r="G48">
            <v>0</v>
          </cell>
          <cell r="H48">
            <v>1511.35</v>
          </cell>
          <cell r="I48" t="str">
            <v>Pośrednie</v>
          </cell>
          <cell r="J48" t="str">
            <v>Pozostałe koszty</v>
          </cell>
        </row>
        <row r="49">
          <cell r="A49" t="str">
            <v>14</v>
          </cell>
          <cell r="B49" t="str">
            <v>506 /1-14-221</v>
          </cell>
          <cell r="C49" t="str">
            <v>Tkalnia, Us’.rem.-budynki</v>
          </cell>
          <cell r="D49">
            <v>0</v>
          </cell>
          <cell r="E49">
            <v>0</v>
          </cell>
          <cell r="F49">
            <v>73722.350000000006</v>
          </cell>
          <cell r="G49">
            <v>0</v>
          </cell>
          <cell r="H49">
            <v>73722.350000000006</v>
          </cell>
          <cell r="I49" t="str">
            <v>Pośrednie</v>
          </cell>
          <cell r="J49" t="str">
            <v>Remonty budynków i budowli</v>
          </cell>
        </row>
        <row r="50">
          <cell r="A50" t="str">
            <v>14</v>
          </cell>
          <cell r="B50" t="str">
            <v>506 /1-14-224</v>
          </cell>
          <cell r="C50" t="str">
            <v>Tkalnia, Us’.rem.-masz.i urz.p</v>
          </cell>
          <cell r="D50">
            <v>0</v>
          </cell>
          <cell r="E50">
            <v>0</v>
          </cell>
          <cell r="F50">
            <v>11028.9</v>
          </cell>
          <cell r="G50">
            <v>0</v>
          </cell>
          <cell r="H50">
            <v>11028.9</v>
          </cell>
          <cell r="I50" t="str">
            <v>Pośrednie</v>
          </cell>
          <cell r="J50" t="str">
            <v>Remonty maszyn i urządzeń</v>
          </cell>
        </row>
        <row r="51">
          <cell r="A51" t="str">
            <v>14</v>
          </cell>
          <cell r="B51" t="str">
            <v>506 /1-14-225</v>
          </cell>
          <cell r="C51" t="str">
            <v>Tkalnia, Us’.rem.-poz.masz.i u</v>
          </cell>
          <cell r="D51">
            <v>0</v>
          </cell>
          <cell r="E51">
            <v>0</v>
          </cell>
          <cell r="F51">
            <v>297.8</v>
          </cell>
          <cell r="G51">
            <v>0</v>
          </cell>
          <cell r="H51">
            <v>297.8</v>
          </cell>
          <cell r="I51" t="str">
            <v>Pośrednie</v>
          </cell>
          <cell r="J51" t="str">
            <v>Remonty maszyn i urządzeń</v>
          </cell>
        </row>
        <row r="52">
          <cell r="A52" t="str">
            <v>14</v>
          </cell>
          <cell r="B52" t="str">
            <v>506 /1-14-228</v>
          </cell>
          <cell r="C52" t="str">
            <v>Tkalnia, Us’.rem.-narz. i przy</v>
          </cell>
          <cell r="D52">
            <v>0</v>
          </cell>
          <cell r="E52">
            <v>0</v>
          </cell>
          <cell r="F52">
            <v>1277</v>
          </cell>
          <cell r="G52">
            <v>0</v>
          </cell>
          <cell r="H52">
            <v>1277</v>
          </cell>
          <cell r="I52" t="str">
            <v>Pośrednie</v>
          </cell>
          <cell r="J52" t="str">
            <v>Remonty pozostałe</v>
          </cell>
        </row>
        <row r="53">
          <cell r="A53" t="str">
            <v>14</v>
          </cell>
          <cell r="B53" t="str">
            <v>506 /1-14-229</v>
          </cell>
          <cell r="C53" t="str">
            <v>Tkalnia, Us’.rem.-pozost.</v>
          </cell>
          <cell r="D53">
            <v>0</v>
          </cell>
          <cell r="E53">
            <v>0</v>
          </cell>
          <cell r="F53">
            <v>17.5</v>
          </cell>
          <cell r="G53">
            <v>0</v>
          </cell>
          <cell r="H53">
            <v>17.5</v>
          </cell>
          <cell r="I53" t="str">
            <v>Pośrednie</v>
          </cell>
          <cell r="J53" t="str">
            <v>Remonty pozostałe</v>
          </cell>
        </row>
        <row r="54">
          <cell r="A54" t="str">
            <v>14</v>
          </cell>
          <cell r="B54" t="str">
            <v>506 /1-14-241</v>
          </cell>
          <cell r="C54" t="str">
            <v>Tkalnia, Us’.’†czn.-rozmowy</v>
          </cell>
          <cell r="D54">
            <v>0</v>
          </cell>
          <cell r="E54">
            <v>0</v>
          </cell>
          <cell r="F54">
            <v>66.599999999999994</v>
          </cell>
          <cell r="G54">
            <v>0</v>
          </cell>
          <cell r="H54">
            <v>66.599999999999994</v>
          </cell>
          <cell r="I54" t="str">
            <v>Pośrednie</v>
          </cell>
          <cell r="J54" t="str">
            <v>Pozostałe koszty</v>
          </cell>
        </row>
        <row r="55">
          <cell r="A55" t="str">
            <v>14</v>
          </cell>
          <cell r="B55" t="str">
            <v>506 /1-14-254</v>
          </cell>
          <cell r="C55" t="str">
            <v>Tkalnia, Us’.poz.-komunalne</v>
          </cell>
          <cell r="D55">
            <v>0</v>
          </cell>
          <cell r="E55">
            <v>0</v>
          </cell>
          <cell r="F55">
            <v>6667.47</v>
          </cell>
          <cell r="G55">
            <v>0</v>
          </cell>
          <cell r="H55">
            <v>6667.47</v>
          </cell>
          <cell r="I55" t="str">
            <v>Pośrednie</v>
          </cell>
          <cell r="J55" t="str">
            <v>Odbiór ścieków</v>
          </cell>
        </row>
        <row r="56">
          <cell r="A56" t="str">
            <v>14</v>
          </cell>
          <cell r="B56" t="str">
            <v>506 /1-14-255</v>
          </cell>
          <cell r="C56" t="str">
            <v>Tkalnia, Us’.poz.-kopiow.desen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>Pośrednie</v>
          </cell>
          <cell r="J56" t="str">
            <v>Kopiowanie deseni</v>
          </cell>
        </row>
        <row r="57">
          <cell r="A57" t="str">
            <v>14</v>
          </cell>
          <cell r="B57" t="str">
            <v>506 /1-14-257</v>
          </cell>
          <cell r="C57" t="str">
            <v>Tkalnia, Us’.poz.-"Leasing"</v>
          </cell>
          <cell r="D57">
            <v>0</v>
          </cell>
          <cell r="E57">
            <v>0</v>
          </cell>
          <cell r="F57">
            <v>3110.43</v>
          </cell>
          <cell r="G57">
            <v>0</v>
          </cell>
          <cell r="H57">
            <v>3110.43</v>
          </cell>
          <cell r="I57" t="str">
            <v>Pośrednie</v>
          </cell>
          <cell r="J57" t="str">
            <v>Pozostałe koszty</v>
          </cell>
        </row>
        <row r="58">
          <cell r="A58" t="str">
            <v>14</v>
          </cell>
          <cell r="B58" t="str">
            <v>506 /1-14-259</v>
          </cell>
          <cell r="C58" t="str">
            <v>Tkalnia, Us’.poz.-inne</v>
          </cell>
          <cell r="D58">
            <v>0</v>
          </cell>
          <cell r="E58">
            <v>0</v>
          </cell>
          <cell r="F58">
            <v>1532.94</v>
          </cell>
          <cell r="G58">
            <v>0</v>
          </cell>
          <cell r="H58">
            <v>1532.94</v>
          </cell>
          <cell r="I58" t="str">
            <v>Pośrednie</v>
          </cell>
          <cell r="J58" t="str">
            <v>Pozostałe koszty</v>
          </cell>
        </row>
        <row r="59">
          <cell r="A59" t="str">
            <v>14</v>
          </cell>
          <cell r="B59" t="str">
            <v>506 /1-14-261</v>
          </cell>
          <cell r="C59" t="str">
            <v>Tkalnia, Rem.w’.-budynki</v>
          </cell>
          <cell r="D59">
            <v>0</v>
          </cell>
          <cell r="E59">
            <v>0</v>
          </cell>
          <cell r="F59">
            <v>29267.47</v>
          </cell>
          <cell r="G59">
            <v>0</v>
          </cell>
          <cell r="H59">
            <v>29267.47</v>
          </cell>
          <cell r="I59" t="str">
            <v>Pośrednie</v>
          </cell>
          <cell r="J59" t="str">
            <v>Remonty budynków i budowli</v>
          </cell>
        </row>
        <row r="60">
          <cell r="A60" t="str">
            <v>14</v>
          </cell>
          <cell r="B60" t="str">
            <v>506 /1-14-262</v>
          </cell>
          <cell r="C60" t="str">
            <v>Tkalnia, Rem.w’.- budowle</v>
          </cell>
          <cell r="D60">
            <v>0</v>
          </cell>
          <cell r="E60">
            <v>0</v>
          </cell>
          <cell r="F60">
            <v>2051.5300000000002</v>
          </cell>
          <cell r="G60">
            <v>0</v>
          </cell>
          <cell r="H60">
            <v>2051.5300000000002</v>
          </cell>
          <cell r="I60" t="str">
            <v>Pośrednie</v>
          </cell>
          <cell r="J60" t="str">
            <v>Remonty budynków i budowli</v>
          </cell>
        </row>
        <row r="61">
          <cell r="A61" t="str">
            <v>14</v>
          </cell>
          <cell r="B61" t="str">
            <v>506 /1-14-264</v>
          </cell>
          <cell r="C61" t="str">
            <v>Tkalnia, Rem.w’.-masz.i urz.pr</v>
          </cell>
          <cell r="D61">
            <v>0</v>
          </cell>
          <cell r="E61">
            <v>0</v>
          </cell>
          <cell r="F61">
            <v>58322.28</v>
          </cell>
          <cell r="G61">
            <v>0</v>
          </cell>
          <cell r="H61">
            <v>58322.28</v>
          </cell>
          <cell r="I61" t="str">
            <v>Pośrednie</v>
          </cell>
          <cell r="J61" t="str">
            <v>Remonty maszyn i urządzeń</v>
          </cell>
        </row>
        <row r="62">
          <cell r="A62" t="str">
            <v>14</v>
          </cell>
          <cell r="B62" t="str">
            <v>506 /1-14-265</v>
          </cell>
          <cell r="C62" t="str">
            <v>Tkalnia, Rem.w’.-masz.i urz.te</v>
          </cell>
          <cell r="D62">
            <v>0</v>
          </cell>
          <cell r="E62">
            <v>0</v>
          </cell>
          <cell r="F62">
            <v>2895.89</v>
          </cell>
          <cell r="G62">
            <v>0</v>
          </cell>
          <cell r="H62">
            <v>2895.89</v>
          </cell>
          <cell r="I62" t="str">
            <v>Pośrednie</v>
          </cell>
          <cell r="J62" t="str">
            <v>Remonty maszyn i urządzeń</v>
          </cell>
        </row>
        <row r="63">
          <cell r="A63" t="str">
            <v>14</v>
          </cell>
          <cell r="B63" t="str">
            <v>506 /1-14-267</v>
          </cell>
          <cell r="C63" t="str">
            <v>Tkalnia, Rem.w’.-poj.mech.</v>
          </cell>
          <cell r="D63">
            <v>0</v>
          </cell>
          <cell r="E63">
            <v>0</v>
          </cell>
          <cell r="F63">
            <v>586.91</v>
          </cell>
          <cell r="G63">
            <v>0</v>
          </cell>
          <cell r="H63">
            <v>586.91</v>
          </cell>
          <cell r="I63" t="str">
            <v>Pośrednie</v>
          </cell>
          <cell r="J63" t="str">
            <v>Remonty pozostałe</v>
          </cell>
        </row>
        <row r="64">
          <cell r="A64" t="str">
            <v>14</v>
          </cell>
          <cell r="B64" t="str">
            <v>506 /1-14-268</v>
          </cell>
          <cell r="C64" t="str">
            <v>Tkalnia, Rem.w’.-narz.i przyrz</v>
          </cell>
          <cell r="D64">
            <v>0</v>
          </cell>
          <cell r="E64">
            <v>0</v>
          </cell>
          <cell r="F64">
            <v>3564.65</v>
          </cell>
          <cell r="G64">
            <v>0</v>
          </cell>
          <cell r="H64">
            <v>3564.65</v>
          </cell>
          <cell r="I64" t="str">
            <v>Pośrednie</v>
          </cell>
          <cell r="J64" t="str">
            <v>Remonty pozostałe</v>
          </cell>
        </row>
        <row r="65">
          <cell r="A65" t="str">
            <v>14</v>
          </cell>
          <cell r="B65" t="str">
            <v>506 /1-14-311</v>
          </cell>
          <cell r="C65" t="str">
            <v>Tkalnia, Podatek od nieruch.</v>
          </cell>
          <cell r="D65">
            <v>0</v>
          </cell>
          <cell r="E65">
            <v>0</v>
          </cell>
          <cell r="F65">
            <v>55738.98</v>
          </cell>
          <cell r="G65">
            <v>0</v>
          </cell>
          <cell r="H65">
            <v>55738.98</v>
          </cell>
          <cell r="I65" t="str">
            <v>Pośrednie</v>
          </cell>
          <cell r="J65" t="str">
            <v>Podatek od nieruchomości</v>
          </cell>
        </row>
        <row r="66">
          <cell r="A66" t="str">
            <v>14</v>
          </cell>
          <cell r="B66" t="str">
            <v>506 /1-14-312</v>
          </cell>
          <cell r="C66" t="str">
            <v>Tkalnia, Podatek gruntowy</v>
          </cell>
          <cell r="D66">
            <v>0</v>
          </cell>
          <cell r="E66">
            <v>0</v>
          </cell>
          <cell r="F66">
            <v>1403</v>
          </cell>
          <cell r="G66">
            <v>0</v>
          </cell>
          <cell r="H66">
            <v>1403</v>
          </cell>
          <cell r="I66" t="str">
            <v>Pośrednie</v>
          </cell>
          <cell r="J66" t="str">
            <v>Pozostałe koszty</v>
          </cell>
        </row>
        <row r="67">
          <cell r="A67" t="str">
            <v>14</v>
          </cell>
          <cell r="B67" t="str">
            <v>506 /1-14-322</v>
          </cell>
          <cell r="C67" t="str">
            <v>Tkalnia, Op’aty pozosta’e</v>
          </cell>
          <cell r="D67">
            <v>0</v>
          </cell>
          <cell r="E67">
            <v>0</v>
          </cell>
          <cell r="F67">
            <v>147.79</v>
          </cell>
          <cell r="G67">
            <v>0</v>
          </cell>
          <cell r="H67">
            <v>147.79</v>
          </cell>
          <cell r="I67" t="str">
            <v>Pośrednie</v>
          </cell>
          <cell r="J67" t="str">
            <v>Pozostałe koszty</v>
          </cell>
        </row>
        <row r="68">
          <cell r="A68" t="str">
            <v>14</v>
          </cell>
          <cell r="B68" t="str">
            <v>506 /1-14-410</v>
          </cell>
          <cell r="C68" t="str">
            <v>Tkalnia, Wynagr.-osobowy f.p’a</v>
          </cell>
          <cell r="D68">
            <v>0</v>
          </cell>
          <cell r="E68">
            <v>0</v>
          </cell>
          <cell r="F68">
            <v>343396.29</v>
          </cell>
          <cell r="G68">
            <v>0</v>
          </cell>
          <cell r="H68">
            <v>343396.29</v>
          </cell>
          <cell r="I68" t="str">
            <v>Pośrednie</v>
          </cell>
          <cell r="J68" t="str">
            <v>Wynagrodzenia pośr. z narz.</v>
          </cell>
        </row>
        <row r="69">
          <cell r="A69" t="str">
            <v>14</v>
          </cell>
          <cell r="B69" t="str">
            <v>506 /1-14-420</v>
          </cell>
          <cell r="C69" t="str">
            <v>Tkalnia, Wynagr.-bezosob.f.p’a</v>
          </cell>
          <cell r="D69">
            <v>0</v>
          </cell>
          <cell r="E69">
            <v>0</v>
          </cell>
          <cell r="F69">
            <v>3190</v>
          </cell>
          <cell r="G69">
            <v>0</v>
          </cell>
          <cell r="H69">
            <v>3190</v>
          </cell>
          <cell r="I69" t="str">
            <v>Pośrednie</v>
          </cell>
          <cell r="J69" t="str">
            <v>Wynagrodzenia pośr. z narz.</v>
          </cell>
        </row>
        <row r="70">
          <cell r="A70" t="str">
            <v>14</v>
          </cell>
          <cell r="B70" t="str">
            <v>506 /1-14-511</v>
          </cell>
          <cell r="C70" t="str">
            <v>Tkalnia, w.na rz.prac.-BHP</v>
          </cell>
          <cell r="D70">
            <v>0</v>
          </cell>
          <cell r="E70">
            <v>0</v>
          </cell>
          <cell r="F70">
            <v>13706.78</v>
          </cell>
          <cell r="G70">
            <v>0</v>
          </cell>
          <cell r="H70">
            <v>13706.78</v>
          </cell>
          <cell r="I70" t="str">
            <v>Pośrednie</v>
          </cell>
          <cell r="J70" t="str">
            <v>Pozostałe świad. na rzecz prac.</v>
          </cell>
        </row>
        <row r="71">
          <cell r="A71" t="str">
            <v>14</v>
          </cell>
          <cell r="B71" t="str">
            <v>506 /1-14-521</v>
          </cell>
          <cell r="C71" t="str">
            <v>Tkalnia, w.na rz.prac.-nal.f.</v>
          </cell>
          <cell r="D71">
            <v>0</v>
          </cell>
          <cell r="E71">
            <v>0</v>
          </cell>
          <cell r="F71">
            <v>45347.4</v>
          </cell>
          <cell r="G71">
            <v>0</v>
          </cell>
          <cell r="H71">
            <v>45347.4</v>
          </cell>
          <cell r="I71" t="str">
            <v>Pośrednie</v>
          </cell>
          <cell r="J71" t="str">
            <v>Pozostałe świad. na rzecz prac.</v>
          </cell>
        </row>
        <row r="72">
          <cell r="A72" t="str">
            <v>14</v>
          </cell>
          <cell r="B72" t="str">
            <v>506 /1-14-522</v>
          </cell>
          <cell r="C72" t="str">
            <v>Tkalnia, w.na rz.prac.-narz.n</v>
          </cell>
          <cell r="D72">
            <v>0</v>
          </cell>
          <cell r="E72">
            <v>0</v>
          </cell>
          <cell r="F72">
            <v>151710.93</v>
          </cell>
          <cell r="G72">
            <v>0</v>
          </cell>
          <cell r="H72">
            <v>151710.93</v>
          </cell>
          <cell r="I72" t="str">
            <v>Pośrednie</v>
          </cell>
          <cell r="J72" t="str">
            <v>Wynagrodzenia pośr. z narz.</v>
          </cell>
        </row>
        <row r="73">
          <cell r="A73" t="str">
            <v>14</v>
          </cell>
          <cell r="B73" t="str">
            <v>506 /1-14-531</v>
          </cell>
          <cell r="C73" t="str">
            <v>Tkalnia, w.na rz.prac.-szkole</v>
          </cell>
          <cell r="D73">
            <v>0</v>
          </cell>
          <cell r="E73">
            <v>0</v>
          </cell>
          <cell r="F73">
            <v>1733</v>
          </cell>
          <cell r="G73">
            <v>0</v>
          </cell>
          <cell r="H73">
            <v>1733</v>
          </cell>
          <cell r="I73" t="str">
            <v>Pośrednie</v>
          </cell>
          <cell r="J73" t="str">
            <v>Pozostałe świad. na rzecz prac.</v>
          </cell>
        </row>
        <row r="74">
          <cell r="A74" t="str">
            <v>14</v>
          </cell>
          <cell r="B74" t="str">
            <v>506 /1-14-532</v>
          </cell>
          <cell r="C74" t="str">
            <v>Tkalnia, w.na rz.prac.-inne</v>
          </cell>
          <cell r="D74">
            <v>0</v>
          </cell>
          <cell r="E74">
            <v>0</v>
          </cell>
          <cell r="F74">
            <v>5099.38</v>
          </cell>
          <cell r="G74">
            <v>0</v>
          </cell>
          <cell r="H74">
            <v>5099.38</v>
          </cell>
          <cell r="I74" t="str">
            <v>Pośrednie</v>
          </cell>
          <cell r="J74" t="str">
            <v>Pozostałe świad. na rzecz prac.</v>
          </cell>
        </row>
        <row r="75">
          <cell r="A75" t="str">
            <v>14</v>
          </cell>
          <cell r="B75" t="str">
            <v>506 /1-14-731</v>
          </cell>
          <cell r="C75" t="str">
            <v>Tkalnia, Wyp’.nie zal.do wynag</v>
          </cell>
          <cell r="D75">
            <v>0</v>
          </cell>
          <cell r="E75">
            <v>0</v>
          </cell>
          <cell r="F75">
            <v>610.14</v>
          </cell>
          <cell r="G75">
            <v>0</v>
          </cell>
          <cell r="H75">
            <v>610.14</v>
          </cell>
          <cell r="I75" t="str">
            <v>Pośrednie</v>
          </cell>
          <cell r="J75" t="str">
            <v>Pozostałe świad. na rzecz prac.</v>
          </cell>
        </row>
        <row r="76">
          <cell r="A76" t="str">
            <v>14</v>
          </cell>
          <cell r="B76" t="str">
            <v>506 /1-14-761</v>
          </cell>
          <cell r="C76" t="str">
            <v>Tkalnia, Ubezp.maj†tkowe</v>
          </cell>
          <cell r="D76">
            <v>0</v>
          </cell>
          <cell r="E76">
            <v>0</v>
          </cell>
          <cell r="F76">
            <v>165.08</v>
          </cell>
          <cell r="G76">
            <v>0</v>
          </cell>
          <cell r="H76">
            <v>165.08</v>
          </cell>
          <cell r="I76" t="str">
            <v>Pośrednie</v>
          </cell>
          <cell r="J76" t="str">
            <v>Pozostałe koszty</v>
          </cell>
        </row>
        <row r="77">
          <cell r="A77" t="str">
            <v>14</v>
          </cell>
          <cell r="B77" t="str">
            <v>506 /1-14-800</v>
          </cell>
          <cell r="C77" t="str">
            <v>Tkalnia, Koszty zakupu.</v>
          </cell>
          <cell r="D77">
            <v>0</v>
          </cell>
          <cell r="E77">
            <v>0</v>
          </cell>
          <cell r="F77">
            <v>5038.4799999999996</v>
          </cell>
          <cell r="G77">
            <v>0</v>
          </cell>
          <cell r="H77">
            <v>5038.4799999999996</v>
          </cell>
          <cell r="I77" t="str">
            <v>Pośrednie</v>
          </cell>
          <cell r="J77" t="str">
            <v>Pozostałe koszty</v>
          </cell>
        </row>
        <row r="78">
          <cell r="A78" t="str">
            <v>15</v>
          </cell>
          <cell r="B78" t="str">
            <v>506 /1-15-010</v>
          </cell>
          <cell r="C78" t="str">
            <v>Wyko¤czalnia, Amortyz.žr.trwa’</v>
          </cell>
          <cell r="D78">
            <v>0</v>
          </cell>
          <cell r="E78">
            <v>0</v>
          </cell>
          <cell r="F78">
            <v>51645.96</v>
          </cell>
          <cell r="G78">
            <v>0</v>
          </cell>
          <cell r="H78">
            <v>51645.96</v>
          </cell>
          <cell r="I78" t="str">
            <v>Pośrednie</v>
          </cell>
          <cell r="J78" t="str">
            <v>Amortyzacja środków trwałych</v>
          </cell>
        </row>
        <row r="79">
          <cell r="A79" t="str">
            <v>15</v>
          </cell>
          <cell r="B79" t="str">
            <v>506 /1-15-141</v>
          </cell>
          <cell r="C79" t="str">
            <v>Wyko¤czalnia, Mater.biurowe</v>
          </cell>
          <cell r="D79">
            <v>0</v>
          </cell>
          <cell r="E79">
            <v>0</v>
          </cell>
          <cell r="F79">
            <v>486.74</v>
          </cell>
          <cell r="G79">
            <v>0</v>
          </cell>
          <cell r="H79">
            <v>486.74</v>
          </cell>
          <cell r="I79" t="str">
            <v>Pośrednie</v>
          </cell>
          <cell r="J79" t="str">
            <v>Pozostałe koszty</v>
          </cell>
        </row>
        <row r="80">
          <cell r="A80" t="str">
            <v>15</v>
          </cell>
          <cell r="B80" t="str">
            <v>506 /1-15-142</v>
          </cell>
          <cell r="C80" t="str">
            <v>Wyko¤czalnia, Mater.pozost.</v>
          </cell>
          <cell r="D80">
            <v>0</v>
          </cell>
          <cell r="E80">
            <v>0</v>
          </cell>
          <cell r="F80">
            <v>21515.26</v>
          </cell>
          <cell r="G80">
            <v>0</v>
          </cell>
          <cell r="H80">
            <v>21515.26</v>
          </cell>
          <cell r="I80" t="str">
            <v>Pośrednie</v>
          </cell>
          <cell r="J80" t="str">
            <v>Pozostałe materiały</v>
          </cell>
        </row>
        <row r="81">
          <cell r="A81" t="str">
            <v>15</v>
          </cell>
          <cell r="B81" t="str">
            <v>506 /1-15-152</v>
          </cell>
          <cell r="C81" t="str">
            <v>Wyko¤czalnia, Zu§.wody</v>
          </cell>
          <cell r="D81">
            <v>0</v>
          </cell>
          <cell r="E81">
            <v>0</v>
          </cell>
          <cell r="F81">
            <v>1324.65</v>
          </cell>
          <cell r="G81">
            <v>0</v>
          </cell>
          <cell r="H81">
            <v>1324.65</v>
          </cell>
          <cell r="I81" t="str">
            <v>Pośrednie</v>
          </cell>
          <cell r="J81" t="str">
            <v>Woda-socjal.</v>
          </cell>
        </row>
        <row r="82">
          <cell r="A82" t="str">
            <v>15</v>
          </cell>
          <cell r="B82" t="str">
            <v>506 /1-15-153</v>
          </cell>
          <cell r="C82" t="str">
            <v>Wyko¤czalnia, Zu§.energ.ciepl.</v>
          </cell>
          <cell r="D82">
            <v>0</v>
          </cell>
          <cell r="E82">
            <v>0</v>
          </cell>
          <cell r="F82">
            <v>24805.65</v>
          </cell>
          <cell r="G82">
            <v>0</v>
          </cell>
          <cell r="H82">
            <v>24805.65</v>
          </cell>
          <cell r="I82" t="str">
            <v>Pośrednie</v>
          </cell>
          <cell r="J82" t="str">
            <v>Energia cieplna-ogrzew.</v>
          </cell>
        </row>
        <row r="83">
          <cell r="A83" t="str">
            <v>15</v>
          </cell>
          <cell r="B83" t="str">
            <v>506 /1-15-215</v>
          </cell>
          <cell r="C83" t="str">
            <v>Wyko¤czalnia, Us’.tr.w’asne</v>
          </cell>
          <cell r="D83">
            <v>0</v>
          </cell>
          <cell r="E83">
            <v>0</v>
          </cell>
          <cell r="F83">
            <v>69.75</v>
          </cell>
          <cell r="G83">
            <v>0</v>
          </cell>
          <cell r="H83">
            <v>69.75</v>
          </cell>
          <cell r="I83" t="str">
            <v>Pośrednie</v>
          </cell>
          <cell r="J83" t="str">
            <v>Pozostałe koszty</v>
          </cell>
        </row>
        <row r="84">
          <cell r="A84" t="str">
            <v>15</v>
          </cell>
          <cell r="B84" t="str">
            <v>506 /1-15-221</v>
          </cell>
          <cell r="C84" t="str">
            <v>Wyko¤czalnia, Us’.rem.-budynki</v>
          </cell>
          <cell r="D84">
            <v>0</v>
          </cell>
          <cell r="E84">
            <v>0</v>
          </cell>
          <cell r="F84">
            <v>592.44000000000005</v>
          </cell>
          <cell r="G84">
            <v>0</v>
          </cell>
          <cell r="H84">
            <v>592.44000000000005</v>
          </cell>
          <cell r="I84" t="str">
            <v>Pośrednie</v>
          </cell>
          <cell r="J84" t="str">
            <v>Remonty budynków i budowli</v>
          </cell>
        </row>
        <row r="85">
          <cell r="A85" t="str">
            <v>15</v>
          </cell>
          <cell r="B85" t="str">
            <v>506 /1-15-224</v>
          </cell>
          <cell r="C85" t="str">
            <v>Wyko¤czalnia, Us’.rem.-masz.i</v>
          </cell>
          <cell r="D85">
            <v>0</v>
          </cell>
          <cell r="E85">
            <v>0</v>
          </cell>
          <cell r="F85">
            <v>503.04</v>
          </cell>
          <cell r="G85">
            <v>0</v>
          </cell>
          <cell r="H85">
            <v>503.04</v>
          </cell>
          <cell r="I85" t="str">
            <v>Pośrednie</v>
          </cell>
          <cell r="J85" t="str">
            <v>Remonty maszyn i urządzeń</v>
          </cell>
        </row>
        <row r="86">
          <cell r="A86" t="str">
            <v>15</v>
          </cell>
          <cell r="B86" t="str">
            <v>506 /1-15-225</v>
          </cell>
          <cell r="C86" t="str">
            <v>Wyko¤czalnia, Us’.rem.-poz.mas</v>
          </cell>
          <cell r="D86">
            <v>0</v>
          </cell>
          <cell r="E86">
            <v>0</v>
          </cell>
          <cell r="F86">
            <v>2048.69</v>
          </cell>
          <cell r="G86">
            <v>0</v>
          </cell>
          <cell r="H86">
            <v>2048.69</v>
          </cell>
          <cell r="I86" t="str">
            <v>Pośrednie</v>
          </cell>
          <cell r="J86" t="str">
            <v>Remonty maszyn i urządzeń</v>
          </cell>
        </row>
        <row r="87">
          <cell r="A87" t="str">
            <v>15</v>
          </cell>
          <cell r="B87" t="str">
            <v>506 /1-15-229</v>
          </cell>
          <cell r="C87" t="str">
            <v>Wyko¤czalnia, Us’.rem.-pozost.</v>
          </cell>
          <cell r="D87">
            <v>0</v>
          </cell>
          <cell r="E87">
            <v>0</v>
          </cell>
          <cell r="F87">
            <v>73.5</v>
          </cell>
          <cell r="G87">
            <v>0</v>
          </cell>
          <cell r="H87">
            <v>73.5</v>
          </cell>
          <cell r="I87" t="str">
            <v>Pośrednie</v>
          </cell>
          <cell r="J87" t="str">
            <v>Remonty pozostałe</v>
          </cell>
        </row>
        <row r="88">
          <cell r="A88" t="str">
            <v>15</v>
          </cell>
          <cell r="B88" t="str">
            <v>506 /1-15-254</v>
          </cell>
          <cell r="C88" t="str">
            <v>Wyko¤czalnia, Us’.poz.-komunal</v>
          </cell>
          <cell r="D88">
            <v>0</v>
          </cell>
          <cell r="E88">
            <v>0</v>
          </cell>
          <cell r="F88">
            <v>1152.5999999999999</v>
          </cell>
          <cell r="G88">
            <v>0</v>
          </cell>
          <cell r="H88">
            <v>1152.5999999999999</v>
          </cell>
          <cell r="I88" t="str">
            <v>Pośrednie</v>
          </cell>
          <cell r="J88" t="str">
            <v>Odbiór ścieków</v>
          </cell>
        </row>
        <row r="89">
          <cell r="A89" t="str">
            <v>15</v>
          </cell>
          <cell r="B89" t="str">
            <v>506 /1-15-259</v>
          </cell>
          <cell r="C89" t="str">
            <v>Wyko¤czalnia, Us’.poz.-inne</v>
          </cell>
          <cell r="D89">
            <v>0</v>
          </cell>
          <cell r="E89">
            <v>0</v>
          </cell>
          <cell r="F89">
            <v>1443.5</v>
          </cell>
          <cell r="G89">
            <v>0</v>
          </cell>
          <cell r="H89">
            <v>1443.5</v>
          </cell>
          <cell r="I89" t="str">
            <v>Pośrednie</v>
          </cell>
          <cell r="J89" t="str">
            <v>Pozostałe koszty</v>
          </cell>
        </row>
        <row r="90">
          <cell r="A90" t="str">
            <v>15</v>
          </cell>
          <cell r="B90" t="str">
            <v>506 /1-15-261</v>
          </cell>
          <cell r="C90" t="str">
            <v>Wyko¤czalnia, Rem.w’.-budynki</v>
          </cell>
          <cell r="D90">
            <v>0</v>
          </cell>
          <cell r="E90">
            <v>0</v>
          </cell>
          <cell r="F90">
            <v>13365.54</v>
          </cell>
          <cell r="G90">
            <v>0</v>
          </cell>
          <cell r="H90">
            <v>13365.54</v>
          </cell>
          <cell r="I90" t="str">
            <v>Pośrednie</v>
          </cell>
          <cell r="J90" t="str">
            <v>Remonty budynków i budowli</v>
          </cell>
        </row>
        <row r="91">
          <cell r="A91" t="str">
            <v>15</v>
          </cell>
          <cell r="B91" t="str">
            <v>506 /1-15-264</v>
          </cell>
          <cell r="C91" t="str">
            <v>Wyko¤czalnia, Rem.w’.-masz.i u</v>
          </cell>
          <cell r="D91">
            <v>0</v>
          </cell>
          <cell r="E91">
            <v>0</v>
          </cell>
          <cell r="F91">
            <v>4772.76</v>
          </cell>
          <cell r="G91">
            <v>0</v>
          </cell>
          <cell r="H91">
            <v>4772.76</v>
          </cell>
          <cell r="I91" t="str">
            <v>Pośrednie</v>
          </cell>
          <cell r="J91" t="str">
            <v>Remonty maszyn i urządzeń</v>
          </cell>
        </row>
        <row r="92">
          <cell r="A92" t="str">
            <v>15</v>
          </cell>
          <cell r="B92" t="str">
            <v>506 /1-15-265</v>
          </cell>
          <cell r="C92" t="str">
            <v>Wyko¤czalnia, Rem.w’.-poz.masz</v>
          </cell>
          <cell r="D92">
            <v>0</v>
          </cell>
          <cell r="E92">
            <v>0</v>
          </cell>
          <cell r="F92">
            <v>3155.91</v>
          </cell>
          <cell r="G92">
            <v>0</v>
          </cell>
          <cell r="H92">
            <v>3155.91</v>
          </cell>
          <cell r="I92" t="str">
            <v>Pośrednie</v>
          </cell>
          <cell r="J92" t="str">
            <v>Remonty maszyn i urządzeń</v>
          </cell>
        </row>
        <row r="93">
          <cell r="A93" t="str">
            <v>15</v>
          </cell>
          <cell r="B93" t="str">
            <v>506 /1-15-267</v>
          </cell>
          <cell r="C93" t="str">
            <v>Wyko¤czalnia, Rem.w’.-poj.mech</v>
          </cell>
          <cell r="D93">
            <v>0</v>
          </cell>
          <cell r="E93">
            <v>0</v>
          </cell>
          <cell r="F93">
            <v>559.58000000000004</v>
          </cell>
          <cell r="G93">
            <v>0</v>
          </cell>
          <cell r="H93">
            <v>559.58000000000004</v>
          </cell>
          <cell r="I93" t="str">
            <v>Pośrednie</v>
          </cell>
          <cell r="J93" t="str">
            <v>Remonty pozostałe</v>
          </cell>
        </row>
        <row r="94">
          <cell r="A94" t="str">
            <v>15</v>
          </cell>
          <cell r="B94" t="str">
            <v>506 /1-15-311</v>
          </cell>
          <cell r="C94" t="str">
            <v>Wyko¤czalnia, Podatek od nieru</v>
          </cell>
          <cell r="D94">
            <v>0</v>
          </cell>
          <cell r="E94">
            <v>0</v>
          </cell>
          <cell r="F94">
            <v>14865.3</v>
          </cell>
          <cell r="G94">
            <v>0</v>
          </cell>
          <cell r="H94">
            <v>14865.3</v>
          </cell>
          <cell r="I94" t="str">
            <v>Pośrednie</v>
          </cell>
          <cell r="J94" t="str">
            <v>Podatek od nieruchomości</v>
          </cell>
        </row>
        <row r="95">
          <cell r="A95" t="str">
            <v>15</v>
          </cell>
          <cell r="B95" t="str">
            <v>506 /1-15-312</v>
          </cell>
          <cell r="C95" t="str">
            <v>Wyko¤czalnia, Podatek gruntowy</v>
          </cell>
          <cell r="D95">
            <v>0</v>
          </cell>
          <cell r="E95">
            <v>0</v>
          </cell>
          <cell r="F95">
            <v>373.91</v>
          </cell>
          <cell r="G95">
            <v>0</v>
          </cell>
          <cell r="H95">
            <v>373.91</v>
          </cell>
          <cell r="I95" t="str">
            <v>Pośrednie</v>
          </cell>
          <cell r="J95" t="str">
            <v>Pozostałe koszty</v>
          </cell>
        </row>
        <row r="96">
          <cell r="A96" t="str">
            <v>15</v>
          </cell>
          <cell r="B96" t="str">
            <v>506 /1-15-322</v>
          </cell>
          <cell r="C96" t="str">
            <v>Wyko¤czalnia, Op’aty pozosta’e</v>
          </cell>
          <cell r="D96">
            <v>0</v>
          </cell>
          <cell r="E96">
            <v>0</v>
          </cell>
          <cell r="F96">
            <v>270</v>
          </cell>
          <cell r="G96">
            <v>0</v>
          </cell>
          <cell r="H96">
            <v>270</v>
          </cell>
          <cell r="I96" t="str">
            <v>Pośrednie</v>
          </cell>
          <cell r="J96" t="str">
            <v>Pozostałe koszty</v>
          </cell>
        </row>
        <row r="97">
          <cell r="A97" t="str">
            <v>15</v>
          </cell>
          <cell r="B97" t="str">
            <v>506 /1-15-410</v>
          </cell>
          <cell r="C97" t="str">
            <v>Wyko¤czalnia, Wynagr.-osobowy</v>
          </cell>
          <cell r="D97">
            <v>0</v>
          </cell>
          <cell r="E97">
            <v>0</v>
          </cell>
          <cell r="F97">
            <v>99211.62</v>
          </cell>
          <cell r="G97">
            <v>0</v>
          </cell>
          <cell r="H97">
            <v>99211.62</v>
          </cell>
          <cell r="I97" t="str">
            <v>Pośrednie</v>
          </cell>
          <cell r="J97" t="str">
            <v>Wynagrodzenia pośr. z narz.</v>
          </cell>
        </row>
        <row r="98">
          <cell r="A98" t="str">
            <v>15</v>
          </cell>
          <cell r="B98" t="str">
            <v>506 /1-15-511</v>
          </cell>
          <cell r="C98" t="str">
            <v>Wyko¤czalnia, w.na rz.prac.-B</v>
          </cell>
          <cell r="D98">
            <v>0</v>
          </cell>
          <cell r="E98">
            <v>0</v>
          </cell>
          <cell r="F98">
            <v>2847.83</v>
          </cell>
          <cell r="G98">
            <v>0</v>
          </cell>
          <cell r="H98">
            <v>2847.83</v>
          </cell>
          <cell r="I98" t="str">
            <v>Pośrednie</v>
          </cell>
          <cell r="J98" t="str">
            <v>Pozostałe świad. na rzecz prac.</v>
          </cell>
        </row>
        <row r="99">
          <cell r="A99" t="str">
            <v>15</v>
          </cell>
          <cell r="B99" t="str">
            <v>506 /1-15-521</v>
          </cell>
          <cell r="C99" t="str">
            <v>Wyko¤czalnia, w.na rz.prac.-n</v>
          </cell>
          <cell r="D99">
            <v>0</v>
          </cell>
          <cell r="E99">
            <v>0</v>
          </cell>
          <cell r="F99">
            <v>10276.11</v>
          </cell>
          <cell r="G99">
            <v>0</v>
          </cell>
          <cell r="H99">
            <v>10276.11</v>
          </cell>
          <cell r="I99" t="str">
            <v>Pośrednie</v>
          </cell>
          <cell r="J99" t="str">
            <v>Pozostałe świad. na rzecz prac.</v>
          </cell>
        </row>
        <row r="100">
          <cell r="A100" t="str">
            <v>15</v>
          </cell>
          <cell r="B100" t="str">
            <v>506 /1-15-522</v>
          </cell>
          <cell r="C100" t="str">
            <v>Wyko¤czalnia, w.na rz.prac.-n</v>
          </cell>
          <cell r="D100">
            <v>0</v>
          </cell>
          <cell r="E100">
            <v>0</v>
          </cell>
          <cell r="F100">
            <v>43724.63</v>
          </cell>
          <cell r="G100">
            <v>0</v>
          </cell>
          <cell r="H100">
            <v>43724.63</v>
          </cell>
          <cell r="I100" t="str">
            <v>Pośrednie</v>
          </cell>
          <cell r="J100" t="str">
            <v>Wynagrodzenia pośr. z narz.</v>
          </cell>
        </row>
        <row r="101">
          <cell r="A101" t="str">
            <v>15</v>
          </cell>
          <cell r="B101" t="str">
            <v>506 /1-15-531</v>
          </cell>
          <cell r="C101" t="str">
            <v>Wyko¤czalnia, w.na rz.prac.-s</v>
          </cell>
          <cell r="D101">
            <v>0</v>
          </cell>
          <cell r="E101">
            <v>0</v>
          </cell>
          <cell r="F101">
            <v>1287</v>
          </cell>
          <cell r="G101">
            <v>0</v>
          </cell>
          <cell r="H101">
            <v>1287</v>
          </cell>
          <cell r="I101" t="str">
            <v>Pośrednie</v>
          </cell>
          <cell r="J101" t="str">
            <v>Pozostałe świad. na rzecz prac.</v>
          </cell>
        </row>
        <row r="102">
          <cell r="A102" t="str">
            <v>15</v>
          </cell>
          <cell r="B102" t="str">
            <v>506 /1-15-532</v>
          </cell>
          <cell r="C102" t="str">
            <v>Wyko¤czalnia, Sw.na rz.prac.-i</v>
          </cell>
          <cell r="D102">
            <v>0</v>
          </cell>
          <cell r="E102">
            <v>0</v>
          </cell>
          <cell r="F102">
            <v>2226.92</v>
          </cell>
          <cell r="G102">
            <v>0</v>
          </cell>
          <cell r="H102">
            <v>2226.92</v>
          </cell>
          <cell r="I102" t="str">
            <v>Pośrednie</v>
          </cell>
          <cell r="J102" t="str">
            <v>Pozostałe świad. na rzecz prac.</v>
          </cell>
        </row>
        <row r="103">
          <cell r="A103" t="str">
            <v>15</v>
          </cell>
          <cell r="B103" t="str">
            <v>506 /1-15-800</v>
          </cell>
          <cell r="C103" t="str">
            <v>Wyko¤czalnia, Koszty zakupu.</v>
          </cell>
          <cell r="D103">
            <v>0</v>
          </cell>
          <cell r="E103">
            <v>0</v>
          </cell>
          <cell r="F103">
            <v>371.23</v>
          </cell>
          <cell r="G103">
            <v>0</v>
          </cell>
          <cell r="H103">
            <v>371.23</v>
          </cell>
          <cell r="I103" t="str">
            <v>Pośrednie</v>
          </cell>
          <cell r="J103" t="str">
            <v>Pozostałe koszty</v>
          </cell>
        </row>
        <row r="104">
          <cell r="A104" t="str">
            <v>11</v>
          </cell>
          <cell r="B104" t="str">
            <v>500 /1-11-000</v>
          </cell>
          <cell r="C104" t="str">
            <v>Prz‘dzalnia, Roboty w toku</v>
          </cell>
          <cell r="D104">
            <v>41693.089999999997</v>
          </cell>
          <cell r="E104">
            <v>0</v>
          </cell>
          <cell r="F104">
            <v>46129.37</v>
          </cell>
          <cell r="G104">
            <v>0</v>
          </cell>
          <cell r="H104">
            <v>-4436.2800000000061</v>
          </cell>
          <cell r="I104" t="str">
            <v>Bezpośrednie</v>
          </cell>
          <cell r="J104" t="str">
            <v>Produkcja w toku</v>
          </cell>
        </row>
        <row r="105">
          <cell r="A105" t="str">
            <v>11</v>
          </cell>
          <cell r="B105" t="str">
            <v>500 /1-11-111</v>
          </cell>
          <cell r="C105" t="str">
            <v>Prz‘dzalnia, Zu§.surowca</v>
          </cell>
          <cell r="D105">
            <v>0</v>
          </cell>
          <cell r="E105">
            <v>0</v>
          </cell>
          <cell r="F105">
            <v>1627284.61</v>
          </cell>
          <cell r="G105">
            <v>0</v>
          </cell>
          <cell r="H105">
            <v>1627284.61</v>
          </cell>
          <cell r="I105" t="str">
            <v>Bezpośrednie</v>
          </cell>
          <cell r="J105" t="str">
            <v>Surowiec</v>
          </cell>
        </row>
        <row r="106">
          <cell r="A106" t="str">
            <v>11</v>
          </cell>
          <cell r="B106" t="str">
            <v>500 /1-11-112</v>
          </cell>
          <cell r="C106" t="str">
            <v>Prz‘dzalnia, Zu§.prz‘dzy</v>
          </cell>
          <cell r="D106">
            <v>0</v>
          </cell>
          <cell r="E106">
            <v>0</v>
          </cell>
          <cell r="F106">
            <v>634036.67000000004</v>
          </cell>
          <cell r="G106">
            <v>0</v>
          </cell>
          <cell r="H106">
            <v>634036.67000000004</v>
          </cell>
          <cell r="I106" t="str">
            <v>Bezpośrednie</v>
          </cell>
          <cell r="J106" t="str">
            <v>Przędza z zakupu</v>
          </cell>
        </row>
        <row r="107">
          <cell r="A107" t="str">
            <v>11</v>
          </cell>
          <cell r="B107" t="str">
            <v>500 /1-11-113</v>
          </cell>
          <cell r="C107" t="str">
            <v>Prz‘dzalnia, Odpady</v>
          </cell>
          <cell r="D107">
            <v>0</v>
          </cell>
          <cell r="E107">
            <v>0</v>
          </cell>
          <cell r="F107">
            <v>-4966</v>
          </cell>
          <cell r="G107">
            <v>0</v>
          </cell>
          <cell r="H107">
            <v>-4966</v>
          </cell>
          <cell r="I107" t="str">
            <v>Bezpośrednie</v>
          </cell>
          <cell r="J107" t="str">
            <v>Odpady</v>
          </cell>
        </row>
        <row r="108">
          <cell r="A108" t="str">
            <v>11</v>
          </cell>
          <cell r="B108" t="str">
            <v>500 /1-11-122</v>
          </cell>
          <cell r="C108" t="str">
            <v>Prz‘dzalnia, Zu§.žr.pomocn.</v>
          </cell>
          <cell r="D108">
            <v>0</v>
          </cell>
          <cell r="E108">
            <v>0</v>
          </cell>
          <cell r="F108">
            <v>4792.8</v>
          </cell>
          <cell r="G108">
            <v>0</v>
          </cell>
          <cell r="H108">
            <v>4792.8</v>
          </cell>
          <cell r="I108" t="str">
            <v>Bezpośrednie</v>
          </cell>
          <cell r="J108" t="str">
            <v>Barwniki i środki pomocnicze</v>
          </cell>
        </row>
        <row r="109">
          <cell r="A109" t="str">
            <v>11</v>
          </cell>
          <cell r="B109" t="str">
            <v>500 /1-11-302</v>
          </cell>
          <cell r="C109" t="str">
            <v>Prz‘dzalnia, Zu§.prz.w’.-p˘’cz</v>
          </cell>
          <cell r="D109">
            <v>0</v>
          </cell>
          <cell r="E109">
            <v>0</v>
          </cell>
          <cell r="F109">
            <v>2047.28</v>
          </cell>
          <cell r="G109">
            <v>0</v>
          </cell>
          <cell r="H109">
            <v>2047.28</v>
          </cell>
          <cell r="I109" t="str">
            <v>Bezpośrednie</v>
          </cell>
          <cell r="J109" t="str">
            <v>Przędza własna</v>
          </cell>
        </row>
        <row r="110">
          <cell r="A110" t="str">
            <v>11</v>
          </cell>
          <cell r="B110" t="str">
            <v>500 /1-11-410</v>
          </cell>
          <cell r="C110" t="str">
            <v>Prz‘dzalnia, Wynagr.-osobowy f</v>
          </cell>
          <cell r="D110">
            <v>0</v>
          </cell>
          <cell r="E110">
            <v>0</v>
          </cell>
          <cell r="F110">
            <v>426593.99</v>
          </cell>
          <cell r="G110">
            <v>0</v>
          </cell>
          <cell r="H110">
            <v>426593.99</v>
          </cell>
          <cell r="I110" t="str">
            <v>Bezpośrednie</v>
          </cell>
          <cell r="J110" t="str">
            <v>Wynagrodzenia bezp. z narz.</v>
          </cell>
        </row>
        <row r="111">
          <cell r="A111" t="str">
            <v>11</v>
          </cell>
          <cell r="B111" t="str">
            <v>500 /1-11-522</v>
          </cell>
          <cell r="C111" t="str">
            <v>Prz‘dzalnia, Narzuty na p’ace</v>
          </cell>
          <cell r="D111">
            <v>0</v>
          </cell>
          <cell r="E111">
            <v>0</v>
          </cell>
          <cell r="F111">
            <v>188493.71</v>
          </cell>
          <cell r="G111">
            <v>0</v>
          </cell>
          <cell r="H111">
            <v>188493.71</v>
          </cell>
          <cell r="I111" t="str">
            <v>Bezpośrednie</v>
          </cell>
          <cell r="J111" t="str">
            <v>Wynagrodzenia bezp. z narz.</v>
          </cell>
        </row>
        <row r="112">
          <cell r="A112" t="str">
            <v>11</v>
          </cell>
          <cell r="B112" t="str">
            <v>500 /1-11-800</v>
          </cell>
          <cell r="C112" t="str">
            <v>Prz‘dzalnia, Koszty zakupu</v>
          </cell>
          <cell r="D112">
            <v>0</v>
          </cell>
          <cell r="E112">
            <v>0</v>
          </cell>
          <cell r="F112">
            <v>20695.55</v>
          </cell>
          <cell r="G112">
            <v>0</v>
          </cell>
          <cell r="H112">
            <v>20695.55</v>
          </cell>
          <cell r="I112" t="str">
            <v>Bezpośrednie</v>
          </cell>
          <cell r="J112" t="str">
            <v>Koszty zakupu</v>
          </cell>
        </row>
        <row r="113">
          <cell r="A113" t="str">
            <v>11</v>
          </cell>
          <cell r="B113" t="str">
            <v>500 /1-11-813</v>
          </cell>
          <cell r="C113" t="str">
            <v>Prz‘dzalnia, Us’ugi Farb.</v>
          </cell>
          <cell r="D113">
            <v>0</v>
          </cell>
          <cell r="E113">
            <v>0</v>
          </cell>
          <cell r="F113">
            <v>276618.83</v>
          </cell>
          <cell r="G113">
            <v>0</v>
          </cell>
          <cell r="H113">
            <v>276618.83</v>
          </cell>
          <cell r="I113" t="str">
            <v>Bezpośrednie</v>
          </cell>
          <cell r="J113" t="str">
            <v>Usługi Farbiarni</v>
          </cell>
        </row>
        <row r="114">
          <cell r="A114" t="str">
            <v>11</v>
          </cell>
          <cell r="B114" t="str">
            <v>505 /1-11-122</v>
          </cell>
          <cell r="C114" t="str">
            <v>Prz‘dzalnia, Zu§.žr.pomocn.</v>
          </cell>
          <cell r="D114">
            <v>0</v>
          </cell>
          <cell r="E114">
            <v>0</v>
          </cell>
          <cell r="F114">
            <v>3404</v>
          </cell>
          <cell r="G114">
            <v>0</v>
          </cell>
          <cell r="H114">
            <v>3404</v>
          </cell>
          <cell r="I114" t="str">
            <v>Pośrednie</v>
          </cell>
          <cell r="J114" t="str">
            <v>Pozostałe koszty</v>
          </cell>
        </row>
        <row r="115">
          <cell r="A115" t="str">
            <v>11</v>
          </cell>
          <cell r="B115" t="str">
            <v>505 /1-11-142</v>
          </cell>
          <cell r="C115" t="str">
            <v>Prz‘dzalnia, Mater.pozost.</v>
          </cell>
          <cell r="D115">
            <v>0</v>
          </cell>
          <cell r="E115">
            <v>0</v>
          </cell>
          <cell r="F115">
            <v>836.04</v>
          </cell>
          <cell r="G115">
            <v>0</v>
          </cell>
          <cell r="H115">
            <v>836.04</v>
          </cell>
          <cell r="I115" t="str">
            <v>Pośrednie</v>
          </cell>
          <cell r="J115" t="str">
            <v>Pozostałe materiały</v>
          </cell>
        </row>
        <row r="116">
          <cell r="A116" t="str">
            <v>11</v>
          </cell>
          <cell r="B116" t="str">
            <v>505 /1-11-151</v>
          </cell>
          <cell r="C116" t="str">
            <v>Prz‘dzalnia, Zu§.energ.elektr.</v>
          </cell>
          <cell r="D116">
            <v>0</v>
          </cell>
          <cell r="E116">
            <v>0</v>
          </cell>
          <cell r="F116">
            <v>242209.29</v>
          </cell>
          <cell r="G116">
            <v>0</v>
          </cell>
          <cell r="H116">
            <v>242209.29</v>
          </cell>
          <cell r="I116" t="str">
            <v>Pośrednie</v>
          </cell>
          <cell r="J116" t="str">
            <v>Energia elektryczna</v>
          </cell>
        </row>
        <row r="117">
          <cell r="A117" t="str">
            <v>11</v>
          </cell>
          <cell r="B117" t="str">
            <v>505 /1-11-800</v>
          </cell>
          <cell r="C117" t="str">
            <v>Prz‘dzalnia, Koszty zakupu.</v>
          </cell>
          <cell r="D117">
            <v>0</v>
          </cell>
          <cell r="E117">
            <v>0</v>
          </cell>
          <cell r="F117">
            <v>-81.41</v>
          </cell>
          <cell r="G117">
            <v>0</v>
          </cell>
          <cell r="H117">
            <v>-81.41</v>
          </cell>
          <cell r="I117" t="str">
            <v>Pośrednie</v>
          </cell>
          <cell r="J117" t="str">
            <v>Pozostałe koszty</v>
          </cell>
        </row>
        <row r="118">
          <cell r="A118" t="str">
            <v>11</v>
          </cell>
          <cell r="B118" t="str">
            <v>506 /1-11-010</v>
          </cell>
          <cell r="C118" t="str">
            <v>Prz‘dzalnia, Amortyz.žr.trwa’y</v>
          </cell>
          <cell r="D118">
            <v>0</v>
          </cell>
          <cell r="E118">
            <v>0</v>
          </cell>
          <cell r="F118">
            <v>344667.88</v>
          </cell>
          <cell r="G118">
            <v>0</v>
          </cell>
          <cell r="H118">
            <v>344667.88</v>
          </cell>
          <cell r="I118" t="str">
            <v>Pośrednie</v>
          </cell>
          <cell r="J118" t="str">
            <v>Amortyzacja środków trwałych</v>
          </cell>
        </row>
        <row r="119">
          <cell r="A119" t="str">
            <v>11</v>
          </cell>
          <cell r="B119" t="str">
            <v>506 /1-11-020</v>
          </cell>
          <cell r="C119" t="str">
            <v>Prz‘dzalnia, Amortyz.wart.niem</v>
          </cell>
          <cell r="D119">
            <v>0</v>
          </cell>
          <cell r="E119">
            <v>0</v>
          </cell>
          <cell r="F119">
            <v>13.41</v>
          </cell>
          <cell r="G119">
            <v>0</v>
          </cell>
          <cell r="H119">
            <v>13.41</v>
          </cell>
          <cell r="I119" t="str">
            <v>Pośrednie</v>
          </cell>
          <cell r="J119" t="str">
            <v>Pozostałe koszty</v>
          </cell>
        </row>
        <row r="120">
          <cell r="A120" t="str">
            <v>11</v>
          </cell>
          <cell r="B120" t="str">
            <v>506 /1-11-141</v>
          </cell>
          <cell r="C120" t="str">
            <v>Prz‘dzalnia, Mater.biurowe</v>
          </cell>
          <cell r="D120">
            <v>0</v>
          </cell>
          <cell r="E120">
            <v>0</v>
          </cell>
          <cell r="F120">
            <v>263.02</v>
          </cell>
          <cell r="G120">
            <v>0</v>
          </cell>
          <cell r="H120">
            <v>263.02</v>
          </cell>
          <cell r="I120" t="str">
            <v>Pośrednie</v>
          </cell>
          <cell r="J120" t="str">
            <v>Pozostałe koszty</v>
          </cell>
        </row>
        <row r="121">
          <cell r="A121" t="str">
            <v>11</v>
          </cell>
          <cell r="B121" t="str">
            <v>506 /1-11-142</v>
          </cell>
          <cell r="C121" t="str">
            <v>Prz‘dzalnia, Mater.pozost.</v>
          </cell>
          <cell r="D121">
            <v>0</v>
          </cell>
          <cell r="E121">
            <v>0</v>
          </cell>
          <cell r="F121">
            <v>55773.31</v>
          </cell>
          <cell r="G121">
            <v>0</v>
          </cell>
          <cell r="H121">
            <v>55773.31</v>
          </cell>
          <cell r="I121" t="str">
            <v>Pośrednie</v>
          </cell>
          <cell r="J121" t="str">
            <v>Pozostałe materiały</v>
          </cell>
        </row>
        <row r="122">
          <cell r="A122" t="str">
            <v>11</v>
          </cell>
          <cell r="B122" t="str">
            <v>506 /1-11-152</v>
          </cell>
          <cell r="C122" t="str">
            <v>Prz‘dzalnia, Zu§.wody</v>
          </cell>
          <cell r="D122">
            <v>0</v>
          </cell>
          <cell r="E122">
            <v>0</v>
          </cell>
          <cell r="F122">
            <v>13197.45</v>
          </cell>
          <cell r="G122">
            <v>0</v>
          </cell>
          <cell r="H122">
            <v>13197.45</v>
          </cell>
          <cell r="I122" t="str">
            <v>Pośrednie</v>
          </cell>
          <cell r="J122" t="str">
            <v>Woda-socjal.</v>
          </cell>
        </row>
        <row r="123">
          <cell r="A123" t="str">
            <v>11</v>
          </cell>
          <cell r="B123" t="str">
            <v>506 /1-11-153</v>
          </cell>
          <cell r="C123" t="str">
            <v>Prz‘dzalnia, Zu§.energ.ciepl.</v>
          </cell>
          <cell r="D123">
            <v>0</v>
          </cell>
          <cell r="E123">
            <v>0</v>
          </cell>
          <cell r="F123">
            <v>59861.02</v>
          </cell>
          <cell r="G123">
            <v>0</v>
          </cell>
          <cell r="H123">
            <v>59861.02</v>
          </cell>
          <cell r="I123" t="str">
            <v>Pośrednie</v>
          </cell>
          <cell r="J123" t="str">
            <v>Energia cieplna-ogrzew.</v>
          </cell>
        </row>
        <row r="124">
          <cell r="A124" t="str">
            <v>11</v>
          </cell>
          <cell r="B124" t="str">
            <v>506 /1-11-215</v>
          </cell>
          <cell r="C124" t="str">
            <v>Prz‘dzalnia, Us’.transp.w’.</v>
          </cell>
          <cell r="D124">
            <v>0</v>
          </cell>
          <cell r="E124">
            <v>0</v>
          </cell>
          <cell r="F124">
            <v>811.98</v>
          </cell>
          <cell r="G124">
            <v>0</v>
          </cell>
          <cell r="H124">
            <v>811.98</v>
          </cell>
          <cell r="I124" t="str">
            <v>Pośrednie</v>
          </cell>
          <cell r="J124" t="str">
            <v>Pozostałe koszty</v>
          </cell>
        </row>
        <row r="125">
          <cell r="A125" t="str">
            <v>11</v>
          </cell>
          <cell r="B125" t="str">
            <v>506 /1-11-221</v>
          </cell>
          <cell r="C125" t="str">
            <v>Prz‘dzalnia, Us’.rem.-budynki</v>
          </cell>
          <cell r="D125">
            <v>0</v>
          </cell>
          <cell r="E125">
            <v>0</v>
          </cell>
          <cell r="F125">
            <v>21188.6</v>
          </cell>
          <cell r="G125">
            <v>0</v>
          </cell>
          <cell r="H125">
            <v>21188.6</v>
          </cell>
          <cell r="I125" t="str">
            <v>Pośrednie</v>
          </cell>
          <cell r="J125" t="str">
            <v>Remonty budynków i budowli</v>
          </cell>
        </row>
        <row r="126">
          <cell r="A126" t="str">
            <v>11</v>
          </cell>
          <cell r="B126" t="str">
            <v>506 /1-11-224</v>
          </cell>
          <cell r="C126" t="str">
            <v>Prz‘dzalnia, Us’.rem.-masz.i u</v>
          </cell>
          <cell r="D126">
            <v>0</v>
          </cell>
          <cell r="E126">
            <v>0</v>
          </cell>
          <cell r="F126">
            <v>11181.44</v>
          </cell>
          <cell r="G126">
            <v>0</v>
          </cell>
          <cell r="H126">
            <v>11181.44</v>
          </cell>
          <cell r="I126" t="str">
            <v>Pośrednie</v>
          </cell>
          <cell r="J126" t="str">
            <v>Remonty maszyn i urządzeń</v>
          </cell>
        </row>
        <row r="127">
          <cell r="A127" t="str">
            <v>11</v>
          </cell>
          <cell r="B127" t="str">
            <v>506 /1-11-225</v>
          </cell>
          <cell r="C127" t="str">
            <v>Prz‘dzalnia, Us’.rem.-poz.masz</v>
          </cell>
          <cell r="D127">
            <v>0</v>
          </cell>
          <cell r="E127">
            <v>0</v>
          </cell>
          <cell r="F127">
            <v>656.6</v>
          </cell>
          <cell r="G127">
            <v>0</v>
          </cell>
          <cell r="H127">
            <v>656.6</v>
          </cell>
          <cell r="I127" t="str">
            <v>Pośrednie</v>
          </cell>
          <cell r="J127" t="str">
            <v>Remonty maszyn i urządzeń</v>
          </cell>
        </row>
        <row r="128">
          <cell r="A128" t="str">
            <v>11</v>
          </cell>
          <cell r="B128" t="str">
            <v>506 /1-11-226</v>
          </cell>
          <cell r="C128" t="str">
            <v>Prz‘dzalnia, Us’.rem.-žrodki t</v>
          </cell>
          <cell r="D128">
            <v>0</v>
          </cell>
          <cell r="E128">
            <v>0</v>
          </cell>
          <cell r="F128">
            <v>8</v>
          </cell>
          <cell r="G128">
            <v>0</v>
          </cell>
          <cell r="H128">
            <v>8</v>
          </cell>
          <cell r="I128" t="str">
            <v>Pośrednie</v>
          </cell>
          <cell r="J128" t="str">
            <v>Remonty maszyn i urządzeń</v>
          </cell>
        </row>
        <row r="129">
          <cell r="A129" t="str">
            <v>11</v>
          </cell>
          <cell r="B129" t="str">
            <v>506 /1-11-228</v>
          </cell>
          <cell r="C129" t="str">
            <v>Prz‘dzalnia, Us’.rem.-narz. i</v>
          </cell>
          <cell r="D129">
            <v>0</v>
          </cell>
          <cell r="E129">
            <v>0</v>
          </cell>
          <cell r="F129">
            <v>2297</v>
          </cell>
          <cell r="G129">
            <v>0</v>
          </cell>
          <cell r="H129">
            <v>2297</v>
          </cell>
          <cell r="I129" t="str">
            <v>Pośrednie</v>
          </cell>
          <cell r="J129" t="str">
            <v>Remonty pozostałe</v>
          </cell>
        </row>
        <row r="130">
          <cell r="A130" t="str">
            <v>11</v>
          </cell>
          <cell r="B130" t="str">
            <v>506 /1-11-229</v>
          </cell>
          <cell r="C130" t="str">
            <v>Prz‘dzalnia, Us’.rem.-pozost.</v>
          </cell>
          <cell r="D130">
            <v>0</v>
          </cell>
          <cell r="E130">
            <v>0</v>
          </cell>
          <cell r="F130">
            <v>1200</v>
          </cell>
          <cell r="G130">
            <v>0</v>
          </cell>
          <cell r="H130">
            <v>1200</v>
          </cell>
          <cell r="I130" t="str">
            <v>Pośrednie</v>
          </cell>
          <cell r="J130" t="str">
            <v>Remonty pozostałe</v>
          </cell>
        </row>
        <row r="131">
          <cell r="A131" t="str">
            <v>11</v>
          </cell>
          <cell r="B131" t="str">
            <v>506 /1-11-241</v>
          </cell>
          <cell r="C131" t="str">
            <v>Prz‘dzalnia, Us’.’†czn.-rozmow</v>
          </cell>
          <cell r="D131">
            <v>0</v>
          </cell>
          <cell r="E131">
            <v>0</v>
          </cell>
          <cell r="F131">
            <v>63.18</v>
          </cell>
          <cell r="G131">
            <v>0</v>
          </cell>
          <cell r="H131">
            <v>63.18</v>
          </cell>
          <cell r="I131" t="str">
            <v>Pośrednie</v>
          </cell>
          <cell r="J131" t="str">
            <v>Pozostałe koszty</v>
          </cell>
        </row>
        <row r="132">
          <cell r="A132" t="str">
            <v>11</v>
          </cell>
          <cell r="B132" t="str">
            <v>506 /1-11-251</v>
          </cell>
          <cell r="C132" t="str">
            <v>Prz‘dzalnia, Us’.poz.-admin.-b</v>
          </cell>
          <cell r="D132">
            <v>0</v>
          </cell>
          <cell r="E132">
            <v>0</v>
          </cell>
          <cell r="F132">
            <v>19</v>
          </cell>
          <cell r="G132">
            <v>0</v>
          </cell>
          <cell r="H132">
            <v>19</v>
          </cell>
          <cell r="I132" t="str">
            <v>Pośrednie</v>
          </cell>
          <cell r="J132" t="str">
            <v>Pozostałe koszty</v>
          </cell>
        </row>
        <row r="133">
          <cell r="A133" t="str">
            <v>11</v>
          </cell>
          <cell r="B133" t="str">
            <v>506 /1-11-254</v>
          </cell>
          <cell r="C133" t="str">
            <v>Prz‘dzalnia, Us’.poz.-komunaln</v>
          </cell>
          <cell r="D133">
            <v>0</v>
          </cell>
          <cell r="E133">
            <v>0</v>
          </cell>
          <cell r="F133">
            <v>11289.78</v>
          </cell>
          <cell r="G133">
            <v>0</v>
          </cell>
          <cell r="H133">
            <v>11289.78</v>
          </cell>
          <cell r="I133" t="str">
            <v>Pośrednie</v>
          </cell>
          <cell r="J133" t="str">
            <v>Odbiór ścieków</v>
          </cell>
        </row>
        <row r="134">
          <cell r="A134" t="str">
            <v>11</v>
          </cell>
          <cell r="B134" t="str">
            <v>506 /1-11-259</v>
          </cell>
          <cell r="C134" t="str">
            <v>Prz‘dzalnia, Us’.poz.-inne</v>
          </cell>
          <cell r="D134">
            <v>0</v>
          </cell>
          <cell r="E134">
            <v>0</v>
          </cell>
          <cell r="F134">
            <v>1645.1</v>
          </cell>
          <cell r="G134">
            <v>0</v>
          </cell>
          <cell r="H134">
            <v>1645.1</v>
          </cell>
          <cell r="I134" t="str">
            <v>Pośrednie</v>
          </cell>
          <cell r="J134" t="str">
            <v>Pozostałe koszty</v>
          </cell>
        </row>
        <row r="135">
          <cell r="A135" t="str">
            <v>11</v>
          </cell>
          <cell r="B135" t="str">
            <v>506 /1-11-261</v>
          </cell>
          <cell r="C135" t="str">
            <v>Prz‘dzalnia, Rem.w’.-budynki</v>
          </cell>
          <cell r="D135">
            <v>0</v>
          </cell>
          <cell r="E135">
            <v>0</v>
          </cell>
          <cell r="F135">
            <v>57064.11</v>
          </cell>
          <cell r="G135">
            <v>0</v>
          </cell>
          <cell r="H135">
            <v>57064.11</v>
          </cell>
          <cell r="I135" t="str">
            <v>Pośrednie</v>
          </cell>
          <cell r="J135" t="str">
            <v>Remonty budynków i budowli</v>
          </cell>
        </row>
        <row r="136">
          <cell r="A136" t="str">
            <v>11</v>
          </cell>
          <cell r="B136" t="str">
            <v>506 /1-11-262</v>
          </cell>
          <cell r="C136" t="str">
            <v>Prz‘dzalnia, Rem.w’.-budowle</v>
          </cell>
          <cell r="D136">
            <v>0</v>
          </cell>
          <cell r="E136">
            <v>0</v>
          </cell>
          <cell r="F136">
            <v>104.28</v>
          </cell>
          <cell r="G136">
            <v>0</v>
          </cell>
          <cell r="H136">
            <v>104.28</v>
          </cell>
          <cell r="I136" t="str">
            <v>Pośrednie</v>
          </cell>
          <cell r="J136" t="str">
            <v>Remonty budynków i budowli</v>
          </cell>
        </row>
        <row r="137">
          <cell r="A137" t="str">
            <v>11</v>
          </cell>
          <cell r="B137" t="str">
            <v>506 /1-11-264</v>
          </cell>
          <cell r="C137" t="str">
            <v>Prz‘dzalnia, Rem.w’.-masz.i ur</v>
          </cell>
          <cell r="D137">
            <v>0</v>
          </cell>
          <cell r="E137">
            <v>0</v>
          </cell>
          <cell r="F137">
            <v>47571.45</v>
          </cell>
          <cell r="G137">
            <v>0</v>
          </cell>
          <cell r="H137">
            <v>47571.45</v>
          </cell>
          <cell r="I137" t="str">
            <v>Pośrednie</v>
          </cell>
          <cell r="J137" t="str">
            <v>Remonty maszyn i urządzeń</v>
          </cell>
        </row>
        <row r="138">
          <cell r="A138" t="str">
            <v>11</v>
          </cell>
          <cell r="B138" t="str">
            <v>506 /1-11-265</v>
          </cell>
          <cell r="C138" t="str">
            <v>Prz‘dzalnia, Rem w’.-poz.masz.</v>
          </cell>
          <cell r="D138">
            <v>0</v>
          </cell>
          <cell r="E138">
            <v>0</v>
          </cell>
          <cell r="F138">
            <v>9807.7000000000007</v>
          </cell>
          <cell r="G138">
            <v>0</v>
          </cell>
          <cell r="H138">
            <v>9807.7000000000007</v>
          </cell>
          <cell r="I138" t="str">
            <v>Pośrednie</v>
          </cell>
          <cell r="J138" t="str">
            <v>Remonty maszyn i urządzeń</v>
          </cell>
        </row>
        <row r="139">
          <cell r="A139" t="str">
            <v>11</v>
          </cell>
          <cell r="B139" t="str">
            <v>506 /1-11-266</v>
          </cell>
          <cell r="C139" t="str">
            <v>Prz‘dzalnia, Rem.w’.-žrodki tr</v>
          </cell>
          <cell r="D139">
            <v>0</v>
          </cell>
          <cell r="E139">
            <v>0</v>
          </cell>
          <cell r="F139">
            <v>413.52</v>
          </cell>
          <cell r="G139">
            <v>0</v>
          </cell>
          <cell r="H139">
            <v>413.52</v>
          </cell>
          <cell r="I139" t="str">
            <v>Pośrednie</v>
          </cell>
          <cell r="J139" t="str">
            <v>Remonty maszyn i urządzeń</v>
          </cell>
        </row>
        <row r="140">
          <cell r="A140" t="str">
            <v>11</v>
          </cell>
          <cell r="B140" t="str">
            <v>506 /1-11-267</v>
          </cell>
          <cell r="C140" t="str">
            <v>Prz‘dzalnia, Rem.w’.-poj.mecha</v>
          </cell>
          <cell r="D140">
            <v>0</v>
          </cell>
          <cell r="E140">
            <v>0</v>
          </cell>
          <cell r="F140">
            <v>357.96</v>
          </cell>
          <cell r="G140">
            <v>0</v>
          </cell>
          <cell r="H140">
            <v>357.96</v>
          </cell>
          <cell r="I140" t="str">
            <v>Pośrednie</v>
          </cell>
          <cell r="J140" t="str">
            <v>Remonty pozostałe</v>
          </cell>
        </row>
        <row r="141">
          <cell r="A141" t="str">
            <v>11</v>
          </cell>
          <cell r="B141" t="str">
            <v>506 /1-11-268</v>
          </cell>
          <cell r="C141" t="str">
            <v>Prz‘dzalnia, Rem.w’.-narz.i pr</v>
          </cell>
          <cell r="D141">
            <v>0</v>
          </cell>
          <cell r="E141">
            <v>0</v>
          </cell>
          <cell r="F141">
            <v>6371.25</v>
          </cell>
          <cell r="G141">
            <v>0</v>
          </cell>
          <cell r="H141">
            <v>6371.25</v>
          </cell>
          <cell r="I141" t="str">
            <v>Pośrednie</v>
          </cell>
          <cell r="J141" t="str">
            <v>Remonty pozostałe</v>
          </cell>
        </row>
        <row r="142">
          <cell r="A142" t="str">
            <v>11</v>
          </cell>
          <cell r="B142" t="str">
            <v>506 /1-11-311</v>
          </cell>
          <cell r="C142" t="str">
            <v>Prz‘dzalnia, Podatek od nieruc</v>
          </cell>
          <cell r="D142">
            <v>0</v>
          </cell>
          <cell r="E142">
            <v>0</v>
          </cell>
          <cell r="F142">
            <v>79231.05</v>
          </cell>
          <cell r="G142">
            <v>0</v>
          </cell>
          <cell r="H142">
            <v>79231.05</v>
          </cell>
          <cell r="I142" t="str">
            <v>Pośrednie</v>
          </cell>
          <cell r="J142" t="str">
            <v>Podatek od nieruchomości</v>
          </cell>
        </row>
        <row r="143">
          <cell r="A143" t="str">
            <v>11</v>
          </cell>
          <cell r="B143" t="str">
            <v>506 /1-11-312</v>
          </cell>
          <cell r="C143" t="str">
            <v>Prz‘dzalnia, Podatek gruntowy</v>
          </cell>
          <cell r="D143">
            <v>0</v>
          </cell>
          <cell r="E143">
            <v>0</v>
          </cell>
          <cell r="F143">
            <v>1994.53</v>
          </cell>
          <cell r="G143">
            <v>0</v>
          </cell>
          <cell r="H143">
            <v>1994.53</v>
          </cell>
          <cell r="I143" t="str">
            <v>Pośrednie</v>
          </cell>
          <cell r="J143" t="str">
            <v>Pozostałe koszty</v>
          </cell>
        </row>
        <row r="144">
          <cell r="A144" t="str">
            <v>11</v>
          </cell>
          <cell r="B144" t="str">
            <v>506 /1-11-322</v>
          </cell>
          <cell r="C144" t="str">
            <v>Prz‘dzalnia, Op’aty pozosta’e</v>
          </cell>
          <cell r="D144">
            <v>0</v>
          </cell>
          <cell r="E144">
            <v>0</v>
          </cell>
          <cell r="F144">
            <v>215.29</v>
          </cell>
          <cell r="G144">
            <v>0</v>
          </cell>
          <cell r="H144">
            <v>215.29</v>
          </cell>
          <cell r="I144" t="str">
            <v>Pośrednie</v>
          </cell>
          <cell r="J144" t="str">
            <v>Pozostałe koszty</v>
          </cell>
        </row>
        <row r="145">
          <cell r="A145" t="str">
            <v>11</v>
          </cell>
          <cell r="B145" t="str">
            <v>506 /1-11-410</v>
          </cell>
          <cell r="C145" t="str">
            <v>Prz‘dzalnia, Wynagr.-osobowy f</v>
          </cell>
          <cell r="D145">
            <v>0</v>
          </cell>
          <cell r="E145">
            <v>0</v>
          </cell>
          <cell r="F145">
            <v>192435.08</v>
          </cell>
          <cell r="G145">
            <v>0</v>
          </cell>
          <cell r="H145">
            <v>192435.08</v>
          </cell>
          <cell r="I145" t="str">
            <v>Pośrednie</v>
          </cell>
          <cell r="J145" t="str">
            <v>Wynagrodzenia pośr. z narz.</v>
          </cell>
        </row>
        <row r="146">
          <cell r="A146" t="str">
            <v>11</v>
          </cell>
          <cell r="B146" t="str">
            <v>506 /1-11-420</v>
          </cell>
          <cell r="C146" t="str">
            <v>Prz‘dzalnia, Wynagr.-bezosob.f</v>
          </cell>
          <cell r="D146">
            <v>0</v>
          </cell>
          <cell r="E146">
            <v>0</v>
          </cell>
          <cell r="F146">
            <v>1321</v>
          </cell>
          <cell r="G146">
            <v>0</v>
          </cell>
          <cell r="H146">
            <v>1321</v>
          </cell>
          <cell r="I146" t="str">
            <v>Pośrednie</v>
          </cell>
          <cell r="J146" t="str">
            <v>Pozostałe świad. na rzecz prac.</v>
          </cell>
        </row>
        <row r="147">
          <cell r="A147" t="str">
            <v>11</v>
          </cell>
          <cell r="B147" t="str">
            <v>506 /1-11-511</v>
          </cell>
          <cell r="C147" t="str">
            <v>Prz‘dzalnia, w.na rz.prac.-BH</v>
          </cell>
          <cell r="D147">
            <v>0</v>
          </cell>
          <cell r="E147">
            <v>0</v>
          </cell>
          <cell r="F147">
            <v>15782.98</v>
          </cell>
          <cell r="G147">
            <v>0</v>
          </cell>
          <cell r="H147">
            <v>15782.98</v>
          </cell>
          <cell r="I147" t="str">
            <v>Pośrednie</v>
          </cell>
          <cell r="J147" t="str">
            <v>Pozostałe świad. na rzecz prac.</v>
          </cell>
        </row>
        <row r="148">
          <cell r="A148" t="str">
            <v>11</v>
          </cell>
          <cell r="B148" t="str">
            <v>506 /1-11-521</v>
          </cell>
          <cell r="C148" t="str">
            <v>Prz‘dzalnia, w.na rz.prac.-na</v>
          </cell>
          <cell r="D148">
            <v>0</v>
          </cell>
          <cell r="E148">
            <v>0</v>
          </cell>
          <cell r="F148">
            <v>34663.589999999997</v>
          </cell>
          <cell r="G148">
            <v>0</v>
          </cell>
          <cell r="H148">
            <v>34663.589999999997</v>
          </cell>
          <cell r="I148" t="str">
            <v>Pośrednie</v>
          </cell>
          <cell r="J148" t="str">
            <v>Pozostałe świad. na rzecz prac.</v>
          </cell>
        </row>
        <row r="149">
          <cell r="A149" t="str">
            <v>11</v>
          </cell>
          <cell r="B149" t="str">
            <v>506 /1-11-522</v>
          </cell>
          <cell r="C149" t="str">
            <v>Prz‘dzalnia, w.na rz.prac.-na</v>
          </cell>
          <cell r="D149">
            <v>0</v>
          </cell>
          <cell r="E149">
            <v>0</v>
          </cell>
          <cell r="F149">
            <v>85003.8</v>
          </cell>
          <cell r="G149">
            <v>0</v>
          </cell>
          <cell r="H149">
            <v>85003.8</v>
          </cell>
          <cell r="I149" t="str">
            <v>Pośrednie</v>
          </cell>
          <cell r="J149" t="str">
            <v>Wynagrodzenia pośr. z narz.</v>
          </cell>
        </row>
        <row r="150">
          <cell r="A150" t="str">
            <v>11</v>
          </cell>
          <cell r="B150" t="str">
            <v>506 /1-11-531</v>
          </cell>
          <cell r="C150" t="str">
            <v>Prz‘dzalnia, w.na rz.prac.-sz</v>
          </cell>
          <cell r="D150">
            <v>0</v>
          </cell>
          <cell r="E150">
            <v>0</v>
          </cell>
          <cell r="F150">
            <v>2259</v>
          </cell>
          <cell r="G150">
            <v>0</v>
          </cell>
          <cell r="H150">
            <v>2259</v>
          </cell>
          <cell r="I150" t="str">
            <v>Pośrednie</v>
          </cell>
          <cell r="J150" t="str">
            <v>Pozostałe świad. na rzecz prac.</v>
          </cell>
        </row>
        <row r="151">
          <cell r="A151" t="str">
            <v>11</v>
          </cell>
          <cell r="B151" t="str">
            <v>506 /1-11-532</v>
          </cell>
          <cell r="C151" t="str">
            <v>Prz‘dzalnia, Sw.na rz.prac.-in</v>
          </cell>
          <cell r="D151">
            <v>0</v>
          </cell>
          <cell r="E151">
            <v>0</v>
          </cell>
          <cell r="F151">
            <v>7274.44</v>
          </cell>
          <cell r="G151">
            <v>0</v>
          </cell>
          <cell r="H151">
            <v>7274.44</v>
          </cell>
          <cell r="I151" t="str">
            <v>Pośrednie</v>
          </cell>
          <cell r="J151" t="str">
            <v>Pozostałe świad. na rzecz prac.</v>
          </cell>
        </row>
        <row r="152">
          <cell r="A152" t="str">
            <v>11</v>
          </cell>
          <cell r="B152" t="str">
            <v>506 /1-11-800</v>
          </cell>
          <cell r="C152" t="str">
            <v>Prz‘dzalnia, Koszty zakupu.</v>
          </cell>
          <cell r="D152">
            <v>0</v>
          </cell>
          <cell r="E152">
            <v>0</v>
          </cell>
          <cell r="F152">
            <v>1705.15</v>
          </cell>
          <cell r="G152">
            <v>0</v>
          </cell>
          <cell r="H152">
            <v>1705.15</v>
          </cell>
          <cell r="I152" t="str">
            <v>Pośrednie</v>
          </cell>
          <cell r="J152" t="str">
            <v>Pozostałe koszty</v>
          </cell>
        </row>
        <row r="153">
          <cell r="A153" t="str">
            <v>12</v>
          </cell>
          <cell r="B153" t="str">
            <v>500 /1-12-000</v>
          </cell>
          <cell r="C153" t="str">
            <v>Skr‘calnia, Roboty w toku</v>
          </cell>
          <cell r="D153">
            <v>9403.61</v>
          </cell>
          <cell r="E153">
            <v>0</v>
          </cell>
          <cell r="F153">
            <v>23882.42</v>
          </cell>
          <cell r="G153">
            <v>0</v>
          </cell>
          <cell r="H153">
            <v>-14478.809999999998</v>
          </cell>
          <cell r="I153" t="str">
            <v>Bezpośrednie</v>
          </cell>
          <cell r="J153" t="str">
            <v>Produkcja w toku</v>
          </cell>
        </row>
        <row r="154">
          <cell r="A154" t="str">
            <v>12</v>
          </cell>
          <cell r="B154" t="str">
            <v>500 /1-12-112</v>
          </cell>
          <cell r="C154" t="str">
            <v>Skr‘calnia, Zu§.prz‘dzy</v>
          </cell>
          <cell r="D154">
            <v>0</v>
          </cell>
          <cell r="E154">
            <v>0</v>
          </cell>
          <cell r="F154">
            <v>23460.06</v>
          </cell>
          <cell r="G154">
            <v>0</v>
          </cell>
          <cell r="H154">
            <v>23460.06</v>
          </cell>
          <cell r="I154" t="str">
            <v>Bezpośrednie</v>
          </cell>
          <cell r="J154" t="str">
            <v>Przędza z zakupu</v>
          </cell>
        </row>
        <row r="155">
          <cell r="A155" t="str">
            <v>12</v>
          </cell>
          <cell r="B155" t="str">
            <v>500 /1-12-113</v>
          </cell>
          <cell r="C155" t="str">
            <v>Skr‘calnia, Odpady</v>
          </cell>
          <cell r="D155">
            <v>0</v>
          </cell>
          <cell r="E155">
            <v>0</v>
          </cell>
          <cell r="F155">
            <v>-299.42</v>
          </cell>
          <cell r="G155">
            <v>0</v>
          </cell>
          <cell r="H155">
            <v>-299.42</v>
          </cell>
          <cell r="I155" t="str">
            <v>Bezpośrednie</v>
          </cell>
          <cell r="J155" t="str">
            <v>Odpady</v>
          </cell>
        </row>
        <row r="156">
          <cell r="A156" t="str">
            <v>12</v>
          </cell>
          <cell r="B156" t="str">
            <v>500 /1-12-122</v>
          </cell>
          <cell r="C156" t="str">
            <v>Skr‘calnia, Zu§.žr.pomocn.</v>
          </cell>
          <cell r="D156">
            <v>0</v>
          </cell>
          <cell r="E156">
            <v>0</v>
          </cell>
          <cell r="F156">
            <v>746</v>
          </cell>
          <cell r="G156">
            <v>0</v>
          </cell>
          <cell r="H156">
            <v>746</v>
          </cell>
          <cell r="I156" t="str">
            <v>Bezpośrednie</v>
          </cell>
          <cell r="J156" t="str">
            <v>Barwniki i środki pomocnicze</v>
          </cell>
        </row>
        <row r="157">
          <cell r="A157" t="str">
            <v>12</v>
          </cell>
          <cell r="B157" t="str">
            <v>500 /1-12-301</v>
          </cell>
          <cell r="C157" t="str">
            <v>Skr‘calnia, Zu§.prz.w’.-zgrz.</v>
          </cell>
          <cell r="D157">
            <v>0</v>
          </cell>
          <cell r="E157">
            <v>0</v>
          </cell>
          <cell r="F157">
            <v>31623.52</v>
          </cell>
          <cell r="G157">
            <v>0</v>
          </cell>
          <cell r="H157">
            <v>31623.52</v>
          </cell>
          <cell r="I157" t="str">
            <v>Bezpośrednie</v>
          </cell>
          <cell r="J157" t="str">
            <v>Przędza własna</v>
          </cell>
        </row>
        <row r="158">
          <cell r="A158" t="str">
            <v>12</v>
          </cell>
          <cell r="B158" t="str">
            <v>500 /1-12-302</v>
          </cell>
          <cell r="C158" t="str">
            <v>Skr‘calnia, Zu§.prz.w’.-p˘’cz.</v>
          </cell>
          <cell r="D158">
            <v>0</v>
          </cell>
          <cell r="E158">
            <v>0</v>
          </cell>
          <cell r="F158">
            <v>52677.08</v>
          </cell>
          <cell r="G158">
            <v>0</v>
          </cell>
          <cell r="H158">
            <v>52677.08</v>
          </cell>
          <cell r="I158" t="str">
            <v>Bezpośrednie</v>
          </cell>
          <cell r="J158" t="str">
            <v>Przędza własna</v>
          </cell>
        </row>
        <row r="159">
          <cell r="A159" t="str">
            <v>12</v>
          </cell>
          <cell r="B159" t="str">
            <v>500 /1-12-303</v>
          </cell>
          <cell r="C159" t="str">
            <v>Skr‘calnia, Zu§.prz.w’.-baw.</v>
          </cell>
          <cell r="D159">
            <v>0</v>
          </cell>
          <cell r="E159">
            <v>0</v>
          </cell>
          <cell r="F159">
            <v>18554.23</v>
          </cell>
          <cell r="G159">
            <v>0</v>
          </cell>
          <cell r="H159">
            <v>18554.23</v>
          </cell>
          <cell r="I159" t="str">
            <v>Bezpośrednie</v>
          </cell>
          <cell r="J159" t="str">
            <v>Przędza własna</v>
          </cell>
        </row>
        <row r="160">
          <cell r="A160" t="str">
            <v>12</v>
          </cell>
          <cell r="B160" t="str">
            <v>500 /1-12-410</v>
          </cell>
          <cell r="C160" t="str">
            <v>Skr‘calnia, Wynagr.-osobowy f.</v>
          </cell>
          <cell r="D160">
            <v>0</v>
          </cell>
          <cell r="E160">
            <v>0</v>
          </cell>
          <cell r="F160">
            <v>170489.88</v>
          </cell>
          <cell r="G160">
            <v>1297.06</v>
          </cell>
          <cell r="H160">
            <v>169192.82</v>
          </cell>
          <cell r="I160" t="str">
            <v>Bezpośrednie</v>
          </cell>
          <cell r="J160" t="str">
            <v>Wynagrodzenia bezp. z narz.</v>
          </cell>
        </row>
        <row r="161">
          <cell r="A161" t="str">
            <v>12</v>
          </cell>
          <cell r="B161" t="str">
            <v>500 /1-12-522</v>
          </cell>
          <cell r="C161" t="str">
            <v>Skr‘calnia, Narzuty na p’ace</v>
          </cell>
          <cell r="D161">
            <v>0</v>
          </cell>
          <cell r="E161">
            <v>0</v>
          </cell>
          <cell r="F161">
            <v>75210.69</v>
          </cell>
          <cell r="G161">
            <v>628.45000000000005</v>
          </cell>
          <cell r="H161">
            <v>74582.240000000005</v>
          </cell>
          <cell r="I161" t="str">
            <v>Bezpośrednie</v>
          </cell>
          <cell r="J161" t="str">
            <v>Wynagrodzenia bezp. z narz.</v>
          </cell>
        </row>
        <row r="162">
          <cell r="A162" t="str">
            <v>12</v>
          </cell>
          <cell r="B162" t="str">
            <v>500 /1-12-800</v>
          </cell>
          <cell r="C162" t="str">
            <v>Skr‘calnia, koszty zakupu</v>
          </cell>
          <cell r="D162">
            <v>0</v>
          </cell>
          <cell r="E162">
            <v>0</v>
          </cell>
          <cell r="F162">
            <v>191.9</v>
          </cell>
          <cell r="G162">
            <v>0</v>
          </cell>
          <cell r="H162">
            <v>191.9</v>
          </cell>
          <cell r="I162" t="str">
            <v>Bezpośrednie</v>
          </cell>
          <cell r="J162" t="str">
            <v>Koszty zakupu</v>
          </cell>
        </row>
        <row r="163">
          <cell r="A163" t="str">
            <v>12</v>
          </cell>
          <cell r="B163" t="str">
            <v>505 /1-12-142</v>
          </cell>
          <cell r="C163" t="str">
            <v>Skr‘calnia, Mater.pozost.</v>
          </cell>
          <cell r="D163">
            <v>0</v>
          </cell>
          <cell r="E163">
            <v>0</v>
          </cell>
          <cell r="F163">
            <v>1049.6099999999999</v>
          </cell>
          <cell r="G163">
            <v>0</v>
          </cell>
          <cell r="H163">
            <v>1049.6099999999999</v>
          </cell>
          <cell r="I163" t="str">
            <v>Pośrednie</v>
          </cell>
          <cell r="J163" t="str">
            <v>Pozostałe materiały</v>
          </cell>
        </row>
        <row r="164">
          <cell r="A164" t="str">
            <v>12</v>
          </cell>
          <cell r="B164" t="str">
            <v>505 /1-12-151</v>
          </cell>
          <cell r="C164" t="str">
            <v>Skr‘calnia, Zu§.energ.elektr.</v>
          </cell>
          <cell r="D164">
            <v>0</v>
          </cell>
          <cell r="E164">
            <v>0</v>
          </cell>
          <cell r="F164">
            <v>12254.72</v>
          </cell>
          <cell r="G164">
            <v>0</v>
          </cell>
          <cell r="H164">
            <v>12254.72</v>
          </cell>
          <cell r="I164" t="str">
            <v>Pośrednie</v>
          </cell>
          <cell r="J164" t="str">
            <v>Energia elektryczna</v>
          </cell>
        </row>
        <row r="165">
          <cell r="A165" t="str">
            <v>12</v>
          </cell>
          <cell r="B165" t="str">
            <v>505 /1-12-800</v>
          </cell>
          <cell r="C165" t="str">
            <v>Skr‘calnia, Koszty zakupu.</v>
          </cell>
          <cell r="D165">
            <v>0</v>
          </cell>
          <cell r="E165">
            <v>0</v>
          </cell>
          <cell r="F165">
            <v>-36.28</v>
          </cell>
          <cell r="G165">
            <v>0</v>
          </cell>
          <cell r="H165">
            <v>-36.28</v>
          </cell>
          <cell r="I165" t="str">
            <v>Pośrednie</v>
          </cell>
          <cell r="J165" t="str">
            <v>Pozostałe koszty</v>
          </cell>
        </row>
        <row r="166">
          <cell r="A166" t="str">
            <v>12</v>
          </cell>
          <cell r="B166" t="str">
            <v>506 /1-12-010</v>
          </cell>
          <cell r="C166" t="str">
            <v>Skr‘calnia, Amortyz.žr.trwa’yc</v>
          </cell>
          <cell r="D166">
            <v>0</v>
          </cell>
          <cell r="E166">
            <v>0</v>
          </cell>
          <cell r="F166">
            <v>18530.64</v>
          </cell>
          <cell r="G166">
            <v>0</v>
          </cell>
          <cell r="H166">
            <v>18530.64</v>
          </cell>
          <cell r="I166" t="str">
            <v>Pośrednie</v>
          </cell>
          <cell r="J166" t="str">
            <v>Amortyzacja środków trwałych</v>
          </cell>
        </row>
        <row r="167">
          <cell r="A167" t="str">
            <v>12</v>
          </cell>
          <cell r="B167" t="str">
            <v>506 /1-12-142</v>
          </cell>
          <cell r="C167" t="str">
            <v>Skr‘calnia, Mater.pozost.</v>
          </cell>
          <cell r="D167">
            <v>0</v>
          </cell>
          <cell r="E167">
            <v>0</v>
          </cell>
          <cell r="F167">
            <v>16024.83</v>
          </cell>
          <cell r="G167">
            <v>0</v>
          </cell>
          <cell r="H167">
            <v>16024.83</v>
          </cell>
          <cell r="I167" t="str">
            <v>Pośrednie</v>
          </cell>
          <cell r="J167" t="str">
            <v>Pozostałe materiały</v>
          </cell>
        </row>
        <row r="168">
          <cell r="A168" t="str">
            <v>12</v>
          </cell>
          <cell r="B168" t="str">
            <v>506 /1-12-152</v>
          </cell>
          <cell r="C168" t="str">
            <v>Skr‘calnia, Zu§.wody</v>
          </cell>
          <cell r="D168">
            <v>0</v>
          </cell>
          <cell r="E168">
            <v>0</v>
          </cell>
          <cell r="F168">
            <v>2181.1999999999998</v>
          </cell>
          <cell r="G168">
            <v>0</v>
          </cell>
          <cell r="H168">
            <v>2181.1999999999998</v>
          </cell>
          <cell r="I168" t="str">
            <v>Pośrednie</v>
          </cell>
          <cell r="J168" t="str">
            <v>Woda-socjal.</v>
          </cell>
        </row>
        <row r="169">
          <cell r="A169" t="str">
            <v>12</v>
          </cell>
          <cell r="B169" t="str">
            <v>506 /1-12-153</v>
          </cell>
          <cell r="C169" t="str">
            <v>Skr‘calnia, Zu§.energ.ciepl.</v>
          </cell>
          <cell r="D169">
            <v>0</v>
          </cell>
          <cell r="E169">
            <v>0</v>
          </cell>
          <cell r="F169">
            <v>21615.31</v>
          </cell>
          <cell r="G169">
            <v>0</v>
          </cell>
          <cell r="H169">
            <v>21615.31</v>
          </cell>
          <cell r="I169" t="str">
            <v>Pośrednie</v>
          </cell>
          <cell r="J169" t="str">
            <v>Energia cieplna-ogrzew.</v>
          </cell>
        </row>
        <row r="170">
          <cell r="A170" t="str">
            <v>12</v>
          </cell>
          <cell r="B170" t="str">
            <v>506 /1-12-221</v>
          </cell>
          <cell r="C170" t="str">
            <v>Skr‘calnia, Us’.rem.-budynki</v>
          </cell>
          <cell r="D170">
            <v>0</v>
          </cell>
          <cell r="E170">
            <v>0</v>
          </cell>
          <cell r="F170">
            <v>80.88</v>
          </cell>
          <cell r="G170">
            <v>0</v>
          </cell>
          <cell r="H170">
            <v>80.88</v>
          </cell>
          <cell r="I170" t="str">
            <v>Pośrednie</v>
          </cell>
          <cell r="J170" t="str">
            <v>Remonty budynków i budowli</v>
          </cell>
        </row>
        <row r="171">
          <cell r="A171" t="str">
            <v>12</v>
          </cell>
          <cell r="B171" t="str">
            <v>506 /1-12-254</v>
          </cell>
          <cell r="C171" t="str">
            <v>Skr‘calnia, Us’.poz.-komunalne</v>
          </cell>
          <cell r="D171">
            <v>0</v>
          </cell>
          <cell r="E171">
            <v>0</v>
          </cell>
          <cell r="F171">
            <v>1737.14</v>
          </cell>
          <cell r="G171">
            <v>0</v>
          </cell>
          <cell r="H171">
            <v>1737.14</v>
          </cell>
          <cell r="I171" t="str">
            <v>Pośrednie</v>
          </cell>
          <cell r="J171" t="str">
            <v>Odbiór ścieków</v>
          </cell>
        </row>
        <row r="172">
          <cell r="A172" t="str">
            <v>12</v>
          </cell>
          <cell r="B172" t="str">
            <v>506 /1-12-259</v>
          </cell>
          <cell r="C172" t="str">
            <v>Skr‘calnia, Us’.poz.-inne</v>
          </cell>
          <cell r="D172">
            <v>0</v>
          </cell>
          <cell r="E172">
            <v>0</v>
          </cell>
          <cell r="F172">
            <v>300</v>
          </cell>
          <cell r="G172">
            <v>0</v>
          </cell>
          <cell r="H172">
            <v>300</v>
          </cell>
          <cell r="I172" t="str">
            <v>Pośrednie</v>
          </cell>
          <cell r="J172" t="str">
            <v>Pozostałe koszty</v>
          </cell>
        </row>
        <row r="173">
          <cell r="A173" t="str">
            <v>12</v>
          </cell>
          <cell r="B173" t="str">
            <v>506 /1-12-261</v>
          </cell>
          <cell r="C173" t="str">
            <v>Skr‘calnia, Rem.w’.-budynki</v>
          </cell>
          <cell r="D173">
            <v>0</v>
          </cell>
          <cell r="E173">
            <v>0</v>
          </cell>
          <cell r="F173">
            <v>3859.67</v>
          </cell>
          <cell r="G173">
            <v>0</v>
          </cell>
          <cell r="H173">
            <v>3859.67</v>
          </cell>
          <cell r="I173" t="str">
            <v>Pośrednie</v>
          </cell>
          <cell r="J173" t="str">
            <v>Remonty budynków i budowli</v>
          </cell>
        </row>
        <row r="174">
          <cell r="A174" t="str">
            <v>12</v>
          </cell>
          <cell r="B174" t="str">
            <v>506 /1-12-264</v>
          </cell>
          <cell r="C174" t="str">
            <v>Skr‘calnia, Rem.w’.-masz.i urz</v>
          </cell>
          <cell r="D174">
            <v>0</v>
          </cell>
          <cell r="E174">
            <v>0</v>
          </cell>
          <cell r="F174">
            <v>7539.09</v>
          </cell>
          <cell r="G174">
            <v>0</v>
          </cell>
          <cell r="H174">
            <v>7539.09</v>
          </cell>
          <cell r="I174" t="str">
            <v>Pośrednie</v>
          </cell>
          <cell r="J174" t="str">
            <v>Remonty maszyn i urządzeń</v>
          </cell>
        </row>
        <row r="175">
          <cell r="A175" t="str">
            <v>12</v>
          </cell>
          <cell r="B175" t="str">
            <v>506 /1-12-311</v>
          </cell>
          <cell r="C175" t="str">
            <v>Skr‘calnia, Podatek od nieruch</v>
          </cell>
          <cell r="D175">
            <v>0</v>
          </cell>
          <cell r="E175">
            <v>0</v>
          </cell>
          <cell r="F175">
            <v>4972.5</v>
          </cell>
          <cell r="G175">
            <v>0</v>
          </cell>
          <cell r="H175">
            <v>4972.5</v>
          </cell>
          <cell r="I175" t="str">
            <v>Pośrednie</v>
          </cell>
          <cell r="J175" t="str">
            <v>Podatek od nieruchomości</v>
          </cell>
        </row>
        <row r="176">
          <cell r="A176" t="str">
            <v>12</v>
          </cell>
          <cell r="B176" t="str">
            <v>506 /1-12-312</v>
          </cell>
          <cell r="C176" t="str">
            <v>Skr‘calnia, Podatek gruntowy</v>
          </cell>
          <cell r="D176">
            <v>0</v>
          </cell>
          <cell r="E176">
            <v>0</v>
          </cell>
          <cell r="F176">
            <v>125.13</v>
          </cell>
          <cell r="G176">
            <v>0</v>
          </cell>
          <cell r="H176">
            <v>125.13</v>
          </cell>
          <cell r="I176" t="str">
            <v>Pośrednie</v>
          </cell>
          <cell r="J176" t="str">
            <v>Pozostałe koszty</v>
          </cell>
        </row>
        <row r="177">
          <cell r="A177" t="str">
            <v>12</v>
          </cell>
          <cell r="B177" t="str">
            <v>506 /1-12-410</v>
          </cell>
          <cell r="C177" t="str">
            <v>Skr‘calnia, Wynagr.-osobowy f.</v>
          </cell>
          <cell r="D177">
            <v>0</v>
          </cell>
          <cell r="E177">
            <v>0</v>
          </cell>
          <cell r="F177">
            <v>72720.38</v>
          </cell>
          <cell r="G177">
            <v>0</v>
          </cell>
          <cell r="H177">
            <v>72720.38</v>
          </cell>
          <cell r="I177" t="str">
            <v>Pośrednie</v>
          </cell>
          <cell r="J177" t="str">
            <v>Wynagrodzenia pośr. z narz.</v>
          </cell>
        </row>
        <row r="178">
          <cell r="A178" t="str">
            <v>12</v>
          </cell>
          <cell r="B178" t="str">
            <v>506 /1-12-420</v>
          </cell>
          <cell r="C178" t="str">
            <v>Skr‘calnia, Wynagr.-bezosob.f.</v>
          </cell>
          <cell r="D178">
            <v>0</v>
          </cell>
          <cell r="E178">
            <v>0</v>
          </cell>
          <cell r="F178">
            <v>1051</v>
          </cell>
          <cell r="G178">
            <v>0</v>
          </cell>
          <cell r="H178">
            <v>1051</v>
          </cell>
          <cell r="I178" t="str">
            <v>Pośrednie</v>
          </cell>
          <cell r="J178" t="str">
            <v>Pozostałe świad. na rzecz prac.</v>
          </cell>
        </row>
        <row r="179">
          <cell r="A179" t="str">
            <v>12</v>
          </cell>
          <cell r="B179" t="str">
            <v>506 /1-12-511</v>
          </cell>
          <cell r="C179" t="str">
            <v>Skr‘calnia, w.na rz.prac.-BHP</v>
          </cell>
          <cell r="D179">
            <v>0</v>
          </cell>
          <cell r="E179">
            <v>0</v>
          </cell>
          <cell r="F179">
            <v>4703.47</v>
          </cell>
          <cell r="G179">
            <v>0</v>
          </cell>
          <cell r="H179">
            <v>4703.47</v>
          </cell>
          <cell r="I179" t="str">
            <v>Pośrednie</v>
          </cell>
          <cell r="J179" t="str">
            <v>Pozostałe świad. na rzecz prac.</v>
          </cell>
        </row>
        <row r="180">
          <cell r="A180" t="str">
            <v>12</v>
          </cell>
          <cell r="B180" t="str">
            <v>506 /1-12-521</v>
          </cell>
          <cell r="C180" t="str">
            <v>Skr‘calnia, w.na rz.prac.-nal</v>
          </cell>
          <cell r="D180">
            <v>0</v>
          </cell>
          <cell r="E180">
            <v>0</v>
          </cell>
          <cell r="F180">
            <v>11498.85</v>
          </cell>
          <cell r="G180">
            <v>0</v>
          </cell>
          <cell r="H180">
            <v>11498.85</v>
          </cell>
          <cell r="I180" t="str">
            <v>Pośrednie</v>
          </cell>
          <cell r="J180" t="str">
            <v>Pozostałe świad. na rzecz prac.</v>
          </cell>
        </row>
        <row r="181">
          <cell r="A181" t="str">
            <v>12</v>
          </cell>
          <cell r="B181" t="str">
            <v>506 /1-12-522</v>
          </cell>
          <cell r="C181" t="str">
            <v>Skr‘calnia, w.na rz.prac.-nar</v>
          </cell>
          <cell r="D181">
            <v>0</v>
          </cell>
          <cell r="E181">
            <v>0</v>
          </cell>
          <cell r="F181">
            <v>32108.14</v>
          </cell>
          <cell r="G181">
            <v>0</v>
          </cell>
          <cell r="H181">
            <v>32108.14</v>
          </cell>
          <cell r="I181" t="str">
            <v>Pośrednie</v>
          </cell>
          <cell r="J181" t="str">
            <v>Wynagrodzenia pośr. z narz.</v>
          </cell>
        </row>
        <row r="182">
          <cell r="A182" t="str">
            <v>12</v>
          </cell>
          <cell r="B182" t="str">
            <v>506 /1-12-532</v>
          </cell>
          <cell r="C182" t="str">
            <v>Skr‘calnia, w.na rz,prac.-inn</v>
          </cell>
          <cell r="D182">
            <v>0</v>
          </cell>
          <cell r="E182">
            <v>0</v>
          </cell>
          <cell r="F182">
            <v>144.5</v>
          </cell>
          <cell r="G182">
            <v>0</v>
          </cell>
          <cell r="H182">
            <v>144.5</v>
          </cell>
          <cell r="I182" t="str">
            <v>Pośrednie</v>
          </cell>
          <cell r="J182" t="str">
            <v>Pozostałe świad. na rzecz prac.</v>
          </cell>
        </row>
        <row r="183">
          <cell r="A183" t="str">
            <v>12</v>
          </cell>
          <cell r="B183" t="str">
            <v>506 /1-12-800</v>
          </cell>
          <cell r="C183" t="str">
            <v>Skr‘calnia, Koszty zakupu.</v>
          </cell>
          <cell r="D183">
            <v>0</v>
          </cell>
          <cell r="E183">
            <v>0</v>
          </cell>
          <cell r="F183">
            <v>562.14</v>
          </cell>
          <cell r="G183">
            <v>0</v>
          </cell>
          <cell r="H183">
            <v>562.14</v>
          </cell>
          <cell r="I183" t="str">
            <v>Pośrednie</v>
          </cell>
          <cell r="J183" t="str">
            <v>Pozostałe koszty</v>
          </cell>
        </row>
        <row r="184">
          <cell r="A184" t="str">
            <v>13</v>
          </cell>
          <cell r="B184" t="str">
            <v>500 /1-13-111</v>
          </cell>
          <cell r="C184" t="str">
            <v>Farbiarnia, Zu§.surowca</v>
          </cell>
          <cell r="D184">
            <v>5911.1</v>
          </cell>
          <cell r="E184">
            <v>0</v>
          </cell>
          <cell r="F184">
            <v>18551.05</v>
          </cell>
          <cell r="G184">
            <v>-410.45</v>
          </cell>
          <cell r="H184">
            <v>18961.5</v>
          </cell>
          <cell r="I184" t="str">
            <v>Bezpośrednie</v>
          </cell>
          <cell r="J184" t="str">
            <v>Surowiec</v>
          </cell>
        </row>
        <row r="185">
          <cell r="A185" t="str">
            <v>13</v>
          </cell>
          <cell r="B185" t="str">
            <v>500 /1-13-112</v>
          </cell>
          <cell r="C185" t="str">
            <v>Farbiarnia, Zu§.prz‘dzy z zak.</v>
          </cell>
          <cell r="D185">
            <v>6777.73</v>
          </cell>
          <cell r="E185">
            <v>0</v>
          </cell>
          <cell r="F185">
            <v>12583.47</v>
          </cell>
          <cell r="G185">
            <v>-3546.82</v>
          </cell>
          <cell r="H185">
            <v>16130.289999999999</v>
          </cell>
          <cell r="I185" t="str">
            <v>Bezpośrednie</v>
          </cell>
          <cell r="J185" t="str">
            <v>Przędza z zakupu</v>
          </cell>
        </row>
        <row r="186">
          <cell r="A186" t="str">
            <v>13</v>
          </cell>
          <cell r="B186" t="str">
            <v>500 /1-13-121</v>
          </cell>
          <cell r="C186" t="str">
            <v>Farbiarnia, Zu§.barwnik˘w</v>
          </cell>
          <cell r="D186">
            <v>0</v>
          </cell>
          <cell r="E186">
            <v>0</v>
          </cell>
          <cell r="F186">
            <v>462008.29</v>
          </cell>
          <cell r="G186">
            <v>462008.29</v>
          </cell>
          <cell r="H186">
            <v>0</v>
          </cell>
          <cell r="I186" t="str">
            <v>Bezpośrednie</v>
          </cell>
          <cell r="J186" t="str">
            <v>Barwniki i środki pomocnicze</v>
          </cell>
        </row>
        <row r="187">
          <cell r="A187" t="str">
            <v>13</v>
          </cell>
          <cell r="B187" t="str">
            <v>500 /1-13-122</v>
          </cell>
          <cell r="C187" t="str">
            <v>Farbiarnia, Zu§.žr.pomocn.</v>
          </cell>
          <cell r="D187">
            <v>0</v>
          </cell>
          <cell r="E187">
            <v>0</v>
          </cell>
          <cell r="F187">
            <v>98507.07</v>
          </cell>
          <cell r="G187">
            <v>98507.07</v>
          </cell>
          <cell r="H187">
            <v>0</v>
          </cell>
          <cell r="I187" t="str">
            <v>Bezpośrednie</v>
          </cell>
          <cell r="J187" t="str">
            <v>Barwniki i środki pomocnicze</v>
          </cell>
        </row>
        <row r="188">
          <cell r="A188" t="str">
            <v>13</v>
          </cell>
          <cell r="B188" t="str">
            <v>500 /1-13-410</v>
          </cell>
          <cell r="C188" t="str">
            <v>Farbiarnia, Wynagr.-osobowy f.</v>
          </cell>
          <cell r="D188">
            <v>0</v>
          </cell>
          <cell r="E188">
            <v>0</v>
          </cell>
          <cell r="F188">
            <v>143857.34</v>
          </cell>
          <cell r="G188">
            <v>143857.34</v>
          </cell>
          <cell r="H188">
            <v>0</v>
          </cell>
          <cell r="I188" t="str">
            <v>Bezpośrednie</v>
          </cell>
          <cell r="J188" t="str">
            <v>Wynagrodzenia bezp. z narz.</v>
          </cell>
        </row>
        <row r="189">
          <cell r="A189" t="str">
            <v>13</v>
          </cell>
          <cell r="B189" t="str">
            <v>500 /1-13-522</v>
          </cell>
          <cell r="C189" t="str">
            <v>Farbiarnia, Narzuty na p’ace</v>
          </cell>
          <cell r="D189">
            <v>0</v>
          </cell>
          <cell r="E189">
            <v>0</v>
          </cell>
          <cell r="F189">
            <v>63543.78</v>
          </cell>
          <cell r="G189">
            <v>63543.78</v>
          </cell>
          <cell r="H189">
            <v>0</v>
          </cell>
          <cell r="I189" t="str">
            <v>Bezpośrednie</v>
          </cell>
          <cell r="J189" t="str">
            <v>Wynagrodzenia bezp. z narz.</v>
          </cell>
        </row>
        <row r="190">
          <cell r="A190" t="str">
            <v>13</v>
          </cell>
          <cell r="B190" t="str">
            <v>500 /1-13-800</v>
          </cell>
          <cell r="C190" t="str">
            <v>Farbiarnia, Koszty zakupu</v>
          </cell>
          <cell r="D190">
            <v>0</v>
          </cell>
          <cell r="E190">
            <v>0</v>
          </cell>
          <cell r="F190">
            <v>15096.86</v>
          </cell>
          <cell r="G190">
            <v>15096.86</v>
          </cell>
          <cell r="H190">
            <v>0</v>
          </cell>
          <cell r="I190" t="str">
            <v>Bezpośrednie</v>
          </cell>
          <cell r="J190" t="str">
            <v>Koszty zakupu</v>
          </cell>
        </row>
        <row r="191">
          <cell r="A191" t="str">
            <v>13</v>
          </cell>
          <cell r="B191" t="str">
            <v>505 /1-13-114</v>
          </cell>
          <cell r="C191" t="str">
            <v>Farbiarnia, Tkanina</v>
          </cell>
          <cell r="D191">
            <v>0</v>
          </cell>
          <cell r="E191">
            <v>0</v>
          </cell>
          <cell r="F191">
            <v>872.47</v>
          </cell>
          <cell r="G191">
            <v>0</v>
          </cell>
          <cell r="H191">
            <v>872.47</v>
          </cell>
          <cell r="I191" t="str">
            <v>Pośrednie</v>
          </cell>
          <cell r="J191" t="str">
            <v>Pozostałe koszty</v>
          </cell>
        </row>
        <row r="192">
          <cell r="A192" t="str">
            <v>13</v>
          </cell>
          <cell r="B192" t="str">
            <v>505 /1-13-122</v>
          </cell>
          <cell r="C192" t="str">
            <v>Farbiarnia, Zu§.žr.pomocn.</v>
          </cell>
          <cell r="D192">
            <v>0</v>
          </cell>
          <cell r="E192">
            <v>0</v>
          </cell>
          <cell r="F192">
            <v>50.4</v>
          </cell>
          <cell r="G192">
            <v>0</v>
          </cell>
          <cell r="H192">
            <v>50.4</v>
          </cell>
          <cell r="I192" t="str">
            <v>Pośrednie</v>
          </cell>
          <cell r="J192" t="str">
            <v>Pozostałe koszty</v>
          </cell>
        </row>
        <row r="193">
          <cell r="A193" t="str">
            <v>13</v>
          </cell>
          <cell r="B193" t="str">
            <v>505 /1-13-142</v>
          </cell>
          <cell r="C193" t="str">
            <v>Farbiarnia, Mater.pozost.</v>
          </cell>
          <cell r="D193">
            <v>0</v>
          </cell>
          <cell r="E193">
            <v>0</v>
          </cell>
          <cell r="F193">
            <v>3994.26</v>
          </cell>
          <cell r="G193">
            <v>0</v>
          </cell>
          <cell r="H193">
            <v>3994.26</v>
          </cell>
          <cell r="I193" t="str">
            <v>Pośrednie</v>
          </cell>
          <cell r="J193" t="str">
            <v>Pozostałe materiały</v>
          </cell>
        </row>
        <row r="194">
          <cell r="A194" t="str">
            <v>13</v>
          </cell>
          <cell r="B194" t="str">
            <v>505 /1-13-151</v>
          </cell>
          <cell r="C194" t="str">
            <v>Farbiarnia, Zu§.energ.elektr.</v>
          </cell>
          <cell r="D194">
            <v>0</v>
          </cell>
          <cell r="E194">
            <v>0</v>
          </cell>
          <cell r="F194">
            <v>95812.479999999996</v>
          </cell>
          <cell r="G194">
            <v>0</v>
          </cell>
          <cell r="H194">
            <v>95812.479999999996</v>
          </cell>
          <cell r="I194" t="str">
            <v>Pośrednie</v>
          </cell>
          <cell r="J194" t="str">
            <v>Energia elektryczna</v>
          </cell>
        </row>
        <row r="195">
          <cell r="A195" t="str">
            <v>13</v>
          </cell>
          <cell r="B195" t="str">
            <v>505 /1-13-152</v>
          </cell>
          <cell r="C195" t="str">
            <v>Farbiarnia, Zu§.wody</v>
          </cell>
          <cell r="D195">
            <v>0</v>
          </cell>
          <cell r="E195">
            <v>0</v>
          </cell>
          <cell r="F195">
            <v>146878.21</v>
          </cell>
          <cell r="G195">
            <v>0</v>
          </cell>
          <cell r="H195">
            <v>146878.21</v>
          </cell>
          <cell r="I195" t="str">
            <v>Pośrednie</v>
          </cell>
          <cell r="J195" t="str">
            <v>Woda-techn.</v>
          </cell>
        </row>
        <row r="196">
          <cell r="A196" t="str">
            <v>13</v>
          </cell>
          <cell r="B196" t="str">
            <v>505 /1-13-153</v>
          </cell>
          <cell r="C196" t="str">
            <v>Farbiarnia, Zu§.energ.ciepl.</v>
          </cell>
          <cell r="D196">
            <v>0</v>
          </cell>
          <cell r="E196">
            <v>0</v>
          </cell>
          <cell r="F196">
            <v>446533.77</v>
          </cell>
          <cell r="G196">
            <v>0</v>
          </cell>
          <cell r="H196">
            <v>446533.77</v>
          </cell>
          <cell r="I196" t="str">
            <v>Pośrednie</v>
          </cell>
          <cell r="J196" t="str">
            <v>Energia cieplna-techn.</v>
          </cell>
        </row>
        <row r="197">
          <cell r="A197" t="str">
            <v>13</v>
          </cell>
          <cell r="B197" t="str">
            <v>505 /1-13-254</v>
          </cell>
          <cell r="C197" t="str">
            <v>Farbiarnia, Us’.poz.-komunalne</v>
          </cell>
          <cell r="D197">
            <v>0</v>
          </cell>
          <cell r="E197">
            <v>0</v>
          </cell>
          <cell r="F197">
            <v>87022.42</v>
          </cell>
          <cell r="G197">
            <v>0</v>
          </cell>
          <cell r="H197">
            <v>87022.42</v>
          </cell>
          <cell r="I197" t="str">
            <v>Pośrednie</v>
          </cell>
          <cell r="J197" t="str">
            <v>Usługi komunalne</v>
          </cell>
        </row>
        <row r="198">
          <cell r="A198" t="str">
            <v>13</v>
          </cell>
          <cell r="B198" t="str">
            <v>505 /1-13-800</v>
          </cell>
          <cell r="C198" t="str">
            <v>Farbiarnia, k-ty zakupu</v>
          </cell>
          <cell r="D198">
            <v>0</v>
          </cell>
          <cell r="E198">
            <v>0</v>
          </cell>
          <cell r="F198">
            <v>62.36</v>
          </cell>
          <cell r="G198">
            <v>0</v>
          </cell>
          <cell r="H198">
            <v>62.36</v>
          </cell>
          <cell r="I198" t="str">
            <v>Pośrednie</v>
          </cell>
          <cell r="J198" t="str">
            <v>Pozostałe koszty</v>
          </cell>
        </row>
        <row r="199">
          <cell r="A199" t="str">
            <v>13</v>
          </cell>
          <cell r="B199" t="str">
            <v>506 /1-13-010</v>
          </cell>
          <cell r="C199" t="str">
            <v>Farbiarnia, Amortyz.žr.trwa’yc</v>
          </cell>
          <cell r="D199">
            <v>0</v>
          </cell>
          <cell r="E199">
            <v>0</v>
          </cell>
          <cell r="F199">
            <v>51451.66</v>
          </cell>
          <cell r="G199">
            <v>0</v>
          </cell>
          <cell r="H199">
            <v>51451.66</v>
          </cell>
          <cell r="I199" t="str">
            <v>Pośrednie</v>
          </cell>
          <cell r="J199" t="str">
            <v>Amortyzacja środków trwałych</v>
          </cell>
        </row>
        <row r="200">
          <cell r="A200" t="str">
            <v>13</v>
          </cell>
          <cell r="B200" t="str">
            <v>506 /1-13-141</v>
          </cell>
          <cell r="C200" t="str">
            <v>Farbiarnia, Mater.biurowe</v>
          </cell>
          <cell r="D200">
            <v>0</v>
          </cell>
          <cell r="E200">
            <v>0</v>
          </cell>
          <cell r="F200">
            <v>220.66</v>
          </cell>
          <cell r="G200">
            <v>0</v>
          </cell>
          <cell r="H200">
            <v>220.66</v>
          </cell>
          <cell r="I200" t="str">
            <v>Pośrednie</v>
          </cell>
          <cell r="J200" t="str">
            <v>Pozostałe koszty</v>
          </cell>
        </row>
        <row r="201">
          <cell r="A201" t="str">
            <v>13</v>
          </cell>
          <cell r="B201" t="str">
            <v>506 /1-13-142</v>
          </cell>
          <cell r="C201" t="str">
            <v>Farbiarnia, Mater.pozost.</v>
          </cell>
          <cell r="D201">
            <v>0</v>
          </cell>
          <cell r="E201">
            <v>0</v>
          </cell>
          <cell r="F201">
            <v>31216.03</v>
          </cell>
          <cell r="G201">
            <v>0</v>
          </cell>
          <cell r="H201">
            <v>31216.03</v>
          </cell>
          <cell r="I201" t="str">
            <v>Pośrednie</v>
          </cell>
          <cell r="J201" t="str">
            <v>Pozostałe materiały</v>
          </cell>
        </row>
        <row r="202">
          <cell r="A202" t="str">
            <v>13</v>
          </cell>
          <cell r="B202" t="str">
            <v>506 /1-13-152</v>
          </cell>
          <cell r="C202" t="str">
            <v>Farbiarnia, Zu§.wody</v>
          </cell>
          <cell r="D202">
            <v>0</v>
          </cell>
          <cell r="E202">
            <v>0</v>
          </cell>
          <cell r="F202">
            <v>1016.7</v>
          </cell>
          <cell r="G202">
            <v>0</v>
          </cell>
          <cell r="H202">
            <v>1016.7</v>
          </cell>
          <cell r="I202" t="str">
            <v>Pośrednie</v>
          </cell>
          <cell r="J202" t="str">
            <v>Woda-socjal.</v>
          </cell>
        </row>
        <row r="203">
          <cell r="A203" t="str">
            <v>13</v>
          </cell>
          <cell r="B203" t="str">
            <v>506 /1-13-153</v>
          </cell>
          <cell r="C203" t="str">
            <v>Farbiarnia, Zu§.energ.ciepl.</v>
          </cell>
          <cell r="D203">
            <v>0</v>
          </cell>
          <cell r="E203">
            <v>0</v>
          </cell>
          <cell r="F203">
            <v>21615.3</v>
          </cell>
          <cell r="G203">
            <v>0</v>
          </cell>
          <cell r="H203">
            <v>21615.3</v>
          </cell>
          <cell r="I203" t="str">
            <v>Pośrednie</v>
          </cell>
          <cell r="J203" t="str">
            <v>Energia cieplna-ogrzew.</v>
          </cell>
        </row>
        <row r="204">
          <cell r="A204" t="str">
            <v>13</v>
          </cell>
          <cell r="B204" t="str">
            <v>506 /1-13-215</v>
          </cell>
          <cell r="C204" t="str">
            <v>Farbiarnia, Us’.transp.-w’asne</v>
          </cell>
          <cell r="D204">
            <v>0</v>
          </cell>
          <cell r="E204">
            <v>0</v>
          </cell>
          <cell r="F204">
            <v>236.13</v>
          </cell>
          <cell r="G204">
            <v>0</v>
          </cell>
          <cell r="H204">
            <v>236.13</v>
          </cell>
          <cell r="I204" t="str">
            <v>Pośrednie</v>
          </cell>
          <cell r="J204" t="str">
            <v>Pozostałe koszty</v>
          </cell>
        </row>
        <row r="205">
          <cell r="A205" t="str">
            <v>13</v>
          </cell>
          <cell r="B205" t="str">
            <v>506 /1-13-221</v>
          </cell>
          <cell r="C205" t="str">
            <v>Farbiarnia, Us’.rem.-budynki</v>
          </cell>
          <cell r="D205">
            <v>0</v>
          </cell>
          <cell r="E205">
            <v>0</v>
          </cell>
          <cell r="F205">
            <v>17879.38</v>
          </cell>
          <cell r="G205">
            <v>0</v>
          </cell>
          <cell r="H205">
            <v>17879.38</v>
          </cell>
          <cell r="I205" t="str">
            <v>Pośrednie</v>
          </cell>
          <cell r="J205" t="str">
            <v>Remonty budynków i budowli</v>
          </cell>
        </row>
        <row r="206">
          <cell r="A206" t="str">
            <v>13</v>
          </cell>
          <cell r="B206" t="str">
            <v>506 /1-13-224</v>
          </cell>
          <cell r="C206" t="str">
            <v>Farbiarnia, Us’.rem.-masz.i ur</v>
          </cell>
          <cell r="D206">
            <v>0</v>
          </cell>
          <cell r="E206">
            <v>0</v>
          </cell>
          <cell r="F206">
            <v>5886.25</v>
          </cell>
          <cell r="G206">
            <v>0</v>
          </cell>
          <cell r="H206">
            <v>5886.25</v>
          </cell>
          <cell r="I206" t="str">
            <v>Pośrednie</v>
          </cell>
          <cell r="J206" t="str">
            <v>Remonty maszyn i urządzeń</v>
          </cell>
        </row>
        <row r="207">
          <cell r="A207" t="str">
            <v>13</v>
          </cell>
          <cell r="B207" t="str">
            <v>506 /1-13-225</v>
          </cell>
          <cell r="C207" t="str">
            <v>Farbiarnia, Us’.rem.-poz.masz.</v>
          </cell>
          <cell r="D207">
            <v>0</v>
          </cell>
          <cell r="E207">
            <v>0</v>
          </cell>
          <cell r="F207">
            <v>6216.74</v>
          </cell>
          <cell r="G207">
            <v>0</v>
          </cell>
          <cell r="H207">
            <v>6216.74</v>
          </cell>
          <cell r="I207" t="str">
            <v>Pośrednie</v>
          </cell>
          <cell r="J207" t="str">
            <v>Remonty maszyn i urządzeń</v>
          </cell>
        </row>
        <row r="208">
          <cell r="A208" t="str">
            <v>13</v>
          </cell>
          <cell r="B208" t="str">
            <v>506 /1-13-241</v>
          </cell>
          <cell r="C208" t="str">
            <v>Farbiarnia, Us’.’†czn.-rozmowy</v>
          </cell>
          <cell r="D208">
            <v>0</v>
          </cell>
          <cell r="E208">
            <v>0</v>
          </cell>
          <cell r="F208">
            <v>117.54</v>
          </cell>
          <cell r="G208">
            <v>0</v>
          </cell>
          <cell r="H208">
            <v>117.54</v>
          </cell>
          <cell r="I208" t="str">
            <v>Pośrednie</v>
          </cell>
          <cell r="J208" t="str">
            <v>Pozostałe koszty</v>
          </cell>
        </row>
        <row r="209">
          <cell r="A209" t="str">
            <v>13</v>
          </cell>
          <cell r="B209" t="str">
            <v>506 /1-13-251</v>
          </cell>
          <cell r="C209" t="str">
            <v>Farbiarnia, Us’.poz.-admin.-bi</v>
          </cell>
          <cell r="D209">
            <v>0</v>
          </cell>
          <cell r="E209">
            <v>0</v>
          </cell>
          <cell r="F209">
            <v>30.33</v>
          </cell>
          <cell r="G209">
            <v>0</v>
          </cell>
          <cell r="H209">
            <v>30.33</v>
          </cell>
          <cell r="I209" t="str">
            <v>Pośrednie</v>
          </cell>
          <cell r="J209" t="str">
            <v>Pozostałe koszty</v>
          </cell>
        </row>
        <row r="210">
          <cell r="A210" t="str">
            <v>13</v>
          </cell>
          <cell r="B210" t="str">
            <v>506 /1-13-254</v>
          </cell>
          <cell r="C210" t="str">
            <v>Farbiarnia, Us’.poz.-komunalne</v>
          </cell>
          <cell r="D210">
            <v>0</v>
          </cell>
          <cell r="E210">
            <v>0</v>
          </cell>
          <cell r="F210">
            <v>1560.4</v>
          </cell>
          <cell r="G210">
            <v>0</v>
          </cell>
          <cell r="H210">
            <v>1560.4</v>
          </cell>
          <cell r="I210" t="str">
            <v>Pośrednie</v>
          </cell>
          <cell r="J210" t="str">
            <v>Odbiór ścieków</v>
          </cell>
        </row>
        <row r="211">
          <cell r="A211" t="str">
            <v>13</v>
          </cell>
          <cell r="B211" t="str">
            <v>506 /1-13-257</v>
          </cell>
          <cell r="C211" t="str">
            <v>Farbiarnia, Us’.poz.-"Leasing"</v>
          </cell>
          <cell r="D211">
            <v>0</v>
          </cell>
          <cell r="E211">
            <v>0</v>
          </cell>
          <cell r="F211">
            <v>3110.43</v>
          </cell>
          <cell r="G211">
            <v>0</v>
          </cell>
          <cell r="H211">
            <v>3110.43</v>
          </cell>
          <cell r="I211" t="str">
            <v>Pośrednie</v>
          </cell>
          <cell r="J211" t="str">
            <v>Pozostałe koszty</v>
          </cell>
        </row>
        <row r="212">
          <cell r="A212" t="str">
            <v>13</v>
          </cell>
          <cell r="B212" t="str">
            <v>506 /1-13-259</v>
          </cell>
          <cell r="C212" t="str">
            <v>Farbiarnia, Us’.poz.-inne</v>
          </cell>
          <cell r="D212">
            <v>0</v>
          </cell>
          <cell r="E212">
            <v>0</v>
          </cell>
          <cell r="F212">
            <v>304</v>
          </cell>
          <cell r="G212">
            <v>0</v>
          </cell>
          <cell r="H212">
            <v>304</v>
          </cell>
          <cell r="I212" t="str">
            <v>Pośrednie</v>
          </cell>
          <cell r="J212" t="str">
            <v>Pozostałe koszty</v>
          </cell>
        </row>
        <row r="213">
          <cell r="A213" t="str">
            <v>13</v>
          </cell>
          <cell r="B213" t="str">
            <v>506 /1-13-261</v>
          </cell>
          <cell r="C213" t="str">
            <v>Farbiarnia, Rem.w’.-budynki</v>
          </cell>
          <cell r="D213">
            <v>0</v>
          </cell>
          <cell r="E213">
            <v>0</v>
          </cell>
          <cell r="F213">
            <v>21313.31</v>
          </cell>
          <cell r="G213">
            <v>0</v>
          </cell>
          <cell r="H213">
            <v>21313.31</v>
          </cell>
          <cell r="I213" t="str">
            <v>Pośrednie</v>
          </cell>
          <cell r="J213" t="str">
            <v>Remonty budynków i budowli</v>
          </cell>
        </row>
        <row r="214">
          <cell r="A214" t="str">
            <v>13</v>
          </cell>
          <cell r="B214" t="str">
            <v>506 /1-13-264</v>
          </cell>
          <cell r="C214" t="str">
            <v>Farbiarnia, Rem.w’.-masz.i urz</v>
          </cell>
          <cell r="D214">
            <v>0</v>
          </cell>
          <cell r="E214">
            <v>0</v>
          </cell>
          <cell r="F214">
            <v>30607.27</v>
          </cell>
          <cell r="G214">
            <v>0</v>
          </cell>
          <cell r="H214">
            <v>30607.27</v>
          </cell>
          <cell r="I214" t="str">
            <v>Pośrednie</v>
          </cell>
          <cell r="J214" t="str">
            <v>Remonty maszyn i urządzeń</v>
          </cell>
        </row>
        <row r="215">
          <cell r="A215" t="str">
            <v>13</v>
          </cell>
          <cell r="B215" t="str">
            <v>506 /1-13-265</v>
          </cell>
          <cell r="C215" t="str">
            <v>Farbiarnia, Rem.w’.-poz.masz.i</v>
          </cell>
          <cell r="D215">
            <v>0</v>
          </cell>
          <cell r="E215">
            <v>0</v>
          </cell>
          <cell r="F215">
            <v>11114.46</v>
          </cell>
          <cell r="G215">
            <v>0</v>
          </cell>
          <cell r="H215">
            <v>11114.46</v>
          </cell>
          <cell r="I215" t="str">
            <v>Pośrednie</v>
          </cell>
          <cell r="J215" t="str">
            <v>Remonty maszyn i urządzeń</v>
          </cell>
        </row>
        <row r="216">
          <cell r="A216" t="str">
            <v>13</v>
          </cell>
          <cell r="B216" t="str">
            <v>506 /1-13-268</v>
          </cell>
          <cell r="C216" t="str">
            <v>Farbiarnia, Rem.w’.-narz.i prz</v>
          </cell>
          <cell r="D216">
            <v>0</v>
          </cell>
          <cell r="E216">
            <v>0</v>
          </cell>
          <cell r="F216">
            <v>3693.05</v>
          </cell>
          <cell r="G216">
            <v>0</v>
          </cell>
          <cell r="H216">
            <v>3693.05</v>
          </cell>
          <cell r="I216" t="str">
            <v>Pośrednie</v>
          </cell>
          <cell r="J216" t="str">
            <v>Remonty pozostałe</v>
          </cell>
        </row>
        <row r="217">
          <cell r="A217" t="str">
            <v>13</v>
          </cell>
          <cell r="B217" t="str">
            <v>506 /1-13-311</v>
          </cell>
          <cell r="C217" t="str">
            <v>Farbiarnia, Podatek od nieruch</v>
          </cell>
          <cell r="D217">
            <v>0</v>
          </cell>
          <cell r="E217">
            <v>0</v>
          </cell>
          <cell r="F217">
            <v>16524</v>
          </cell>
          <cell r="G217">
            <v>0</v>
          </cell>
          <cell r="H217">
            <v>16524</v>
          </cell>
          <cell r="I217" t="str">
            <v>Pośrednie</v>
          </cell>
          <cell r="J217" t="str">
            <v>Podatek od nieruchomości</v>
          </cell>
        </row>
        <row r="218">
          <cell r="A218" t="str">
            <v>13</v>
          </cell>
          <cell r="B218" t="str">
            <v>506 /1-13-312</v>
          </cell>
          <cell r="C218" t="str">
            <v>Farbiarnia, Podatek gruntowy</v>
          </cell>
          <cell r="D218">
            <v>0</v>
          </cell>
          <cell r="E218">
            <v>0</v>
          </cell>
          <cell r="F218">
            <v>416.35</v>
          </cell>
          <cell r="G218">
            <v>0</v>
          </cell>
          <cell r="H218">
            <v>416.35</v>
          </cell>
          <cell r="I218" t="str">
            <v>Pośrednie</v>
          </cell>
          <cell r="J218" t="str">
            <v>Pozostałe koszty</v>
          </cell>
        </row>
        <row r="219">
          <cell r="A219" t="str">
            <v>13</v>
          </cell>
          <cell r="B219" t="str">
            <v>506 /1-13-322</v>
          </cell>
          <cell r="C219" t="str">
            <v>Farbiarnia, Op’aty pozosta’e</v>
          </cell>
          <cell r="D219">
            <v>0</v>
          </cell>
          <cell r="E219">
            <v>0</v>
          </cell>
          <cell r="F219">
            <v>17820</v>
          </cell>
          <cell r="G219">
            <v>0</v>
          </cell>
          <cell r="H219">
            <v>17820</v>
          </cell>
          <cell r="I219" t="str">
            <v>Pośrednie</v>
          </cell>
          <cell r="J219" t="str">
            <v>Pozostałe opłaty</v>
          </cell>
        </row>
        <row r="220">
          <cell r="A220" t="str">
            <v>13</v>
          </cell>
          <cell r="B220" t="str">
            <v>506 /1-13-410</v>
          </cell>
          <cell r="C220" t="str">
            <v>Farbiarnia, Wynagr.-osobowy f.</v>
          </cell>
          <cell r="D220">
            <v>0</v>
          </cell>
          <cell r="E220">
            <v>0</v>
          </cell>
          <cell r="F220">
            <v>86333.5</v>
          </cell>
          <cell r="G220">
            <v>0</v>
          </cell>
          <cell r="H220">
            <v>86333.5</v>
          </cell>
          <cell r="I220" t="str">
            <v>Pośrednie</v>
          </cell>
          <cell r="J220" t="str">
            <v>Wynagrodzenia pośr. z narz.</v>
          </cell>
        </row>
        <row r="221">
          <cell r="A221" t="str">
            <v>13</v>
          </cell>
          <cell r="B221" t="str">
            <v>506 /1-13-511</v>
          </cell>
          <cell r="C221" t="str">
            <v>Farbiarnia, w.na rz.prac.-BHP</v>
          </cell>
          <cell r="D221">
            <v>0</v>
          </cell>
          <cell r="E221">
            <v>0</v>
          </cell>
          <cell r="F221">
            <v>4953.01</v>
          </cell>
          <cell r="G221">
            <v>0</v>
          </cell>
          <cell r="H221">
            <v>4953.01</v>
          </cell>
          <cell r="I221" t="str">
            <v>Pośrednie</v>
          </cell>
          <cell r="J221" t="str">
            <v>Pozostałe świad. na rzecz prac.</v>
          </cell>
        </row>
        <row r="222">
          <cell r="A222" t="str">
            <v>13</v>
          </cell>
          <cell r="B222" t="str">
            <v>506 /1-13-521</v>
          </cell>
          <cell r="C222" t="str">
            <v>Farbiarnia, w.na rz.prac.-nal</v>
          </cell>
          <cell r="D222">
            <v>0</v>
          </cell>
          <cell r="E222">
            <v>0</v>
          </cell>
          <cell r="F222">
            <v>9036.09</v>
          </cell>
          <cell r="G222">
            <v>0</v>
          </cell>
          <cell r="H222">
            <v>9036.09</v>
          </cell>
          <cell r="I222" t="str">
            <v>Pośrednie</v>
          </cell>
          <cell r="J222" t="str">
            <v>Pozostałe świad. na rzecz prac.</v>
          </cell>
        </row>
        <row r="223">
          <cell r="A223" t="str">
            <v>13</v>
          </cell>
          <cell r="B223" t="str">
            <v>506 /1-13-522</v>
          </cell>
          <cell r="C223" t="str">
            <v>Farbiarnia, w.na rz.prac.-nar</v>
          </cell>
          <cell r="D223">
            <v>0</v>
          </cell>
          <cell r="E223">
            <v>0</v>
          </cell>
          <cell r="F223">
            <v>38178.82</v>
          </cell>
          <cell r="G223">
            <v>0</v>
          </cell>
          <cell r="H223">
            <v>38178.82</v>
          </cell>
          <cell r="I223" t="str">
            <v>Pośrednie</v>
          </cell>
          <cell r="J223" t="str">
            <v>Wynagrodzenia pośr. z narz.</v>
          </cell>
        </row>
        <row r="224">
          <cell r="A224" t="str">
            <v>13</v>
          </cell>
          <cell r="B224" t="str">
            <v>506 /1-13-531</v>
          </cell>
          <cell r="C224" t="str">
            <v>Farbiarnia, w.na rz.prac.-szk</v>
          </cell>
          <cell r="D224">
            <v>0</v>
          </cell>
          <cell r="E224">
            <v>0</v>
          </cell>
          <cell r="F224">
            <v>366</v>
          </cell>
          <cell r="G224">
            <v>0</v>
          </cell>
          <cell r="H224">
            <v>366</v>
          </cell>
          <cell r="I224" t="str">
            <v>Pośrednie</v>
          </cell>
          <cell r="J224" t="str">
            <v>Pozostałe świad. na rzecz prac.</v>
          </cell>
        </row>
        <row r="225">
          <cell r="A225" t="str">
            <v>13</v>
          </cell>
          <cell r="B225" t="str">
            <v>506 /1-13-532</v>
          </cell>
          <cell r="C225" t="str">
            <v>Farbiarnia, w.na rz.prac.-inn</v>
          </cell>
          <cell r="D225">
            <v>0</v>
          </cell>
          <cell r="E225">
            <v>0</v>
          </cell>
          <cell r="F225">
            <v>1699.4</v>
          </cell>
          <cell r="G225">
            <v>0</v>
          </cell>
          <cell r="H225">
            <v>1699.4</v>
          </cell>
          <cell r="I225" t="str">
            <v>Pośrednie</v>
          </cell>
          <cell r="J225" t="str">
            <v>Pozostałe świad. na rzecz prac.</v>
          </cell>
        </row>
        <row r="226">
          <cell r="A226" t="str">
            <v>13</v>
          </cell>
          <cell r="B226" t="str">
            <v>506 /1-13-761</v>
          </cell>
          <cell r="C226" t="str">
            <v>Farbiarnia, Ubezp.maj†tkowe</v>
          </cell>
          <cell r="D226">
            <v>0</v>
          </cell>
          <cell r="E226">
            <v>0</v>
          </cell>
          <cell r="F226">
            <v>165.08</v>
          </cell>
          <cell r="G226">
            <v>0</v>
          </cell>
          <cell r="H226">
            <v>165.08</v>
          </cell>
          <cell r="I226" t="str">
            <v>Pośrednie</v>
          </cell>
          <cell r="J226" t="str">
            <v>Pozostałe koszty</v>
          </cell>
        </row>
        <row r="227">
          <cell r="A227" t="str">
            <v>13</v>
          </cell>
          <cell r="B227" t="str">
            <v>506 /1-13-800</v>
          </cell>
          <cell r="C227" t="str">
            <v>Farbiarnia, Koszty zakupu.</v>
          </cell>
          <cell r="D227">
            <v>0</v>
          </cell>
          <cell r="E227">
            <v>0</v>
          </cell>
          <cell r="F227">
            <v>777.98</v>
          </cell>
          <cell r="G227">
            <v>0</v>
          </cell>
          <cell r="H227">
            <v>777.98</v>
          </cell>
          <cell r="I227" t="str">
            <v>Pośrednie</v>
          </cell>
          <cell r="J227" t="str">
            <v>Pozostałe koszty</v>
          </cell>
        </row>
        <row r="228">
          <cell r="A228" t="str">
            <v>16</v>
          </cell>
          <cell r="B228" t="str">
            <v>500 /1-16-000</v>
          </cell>
          <cell r="C228" t="str">
            <v>Dziewiarnia, Roboty w toku</v>
          </cell>
          <cell r="D228">
            <v>0</v>
          </cell>
          <cell r="E228">
            <v>0</v>
          </cell>
          <cell r="F228">
            <v>67996.210000000006</v>
          </cell>
          <cell r="G228">
            <v>0</v>
          </cell>
          <cell r="H228">
            <v>-67996.210000000006</v>
          </cell>
          <cell r="I228" t="str">
            <v>Bezpośrednie</v>
          </cell>
          <cell r="J228" t="str">
            <v>Produkcja w toku</v>
          </cell>
        </row>
        <row r="229">
          <cell r="A229" t="str">
            <v>16</v>
          </cell>
          <cell r="B229" t="str">
            <v>500 /1-16-112</v>
          </cell>
          <cell r="C229" t="str">
            <v>Dziewiarnia, Zu§.prz‘dzy z zak</v>
          </cell>
          <cell r="D229">
            <v>0</v>
          </cell>
          <cell r="E229">
            <v>0</v>
          </cell>
          <cell r="F229">
            <v>128337.27</v>
          </cell>
          <cell r="G229">
            <v>0</v>
          </cell>
          <cell r="H229">
            <v>128337.27</v>
          </cell>
          <cell r="I229" t="str">
            <v>Bezpośrednie</v>
          </cell>
          <cell r="J229" t="str">
            <v>Przędza z zakupu</v>
          </cell>
        </row>
        <row r="230">
          <cell r="A230" t="str">
            <v>16</v>
          </cell>
          <cell r="B230" t="str">
            <v>500 /1-16-410</v>
          </cell>
          <cell r="C230" t="str">
            <v>Dziewiarnia, Wynagr.-osobowy f</v>
          </cell>
          <cell r="D230">
            <v>0</v>
          </cell>
          <cell r="E230">
            <v>0</v>
          </cell>
          <cell r="F230">
            <v>5210.5</v>
          </cell>
          <cell r="G230">
            <v>0</v>
          </cell>
          <cell r="H230">
            <v>5210.5</v>
          </cell>
          <cell r="I230" t="str">
            <v>Bezpośrednie</v>
          </cell>
          <cell r="J230" t="str">
            <v>Wynagrodzenia bezp. z narz.</v>
          </cell>
        </row>
        <row r="231">
          <cell r="A231" t="str">
            <v>16</v>
          </cell>
          <cell r="B231" t="str">
            <v>500 /1-16-522</v>
          </cell>
          <cell r="C231" t="str">
            <v>Dziewiarnia, w.na rz.prac.-na</v>
          </cell>
          <cell r="D231">
            <v>0</v>
          </cell>
          <cell r="E231">
            <v>0</v>
          </cell>
          <cell r="F231">
            <v>2252.59</v>
          </cell>
          <cell r="G231">
            <v>0</v>
          </cell>
          <cell r="H231">
            <v>2252.59</v>
          </cell>
          <cell r="I231" t="str">
            <v>Bezpośrednie</v>
          </cell>
          <cell r="J231" t="str">
            <v>Wynagrodzenia bezp. z narz.</v>
          </cell>
        </row>
        <row r="232">
          <cell r="A232" t="str">
            <v>16</v>
          </cell>
          <cell r="B232" t="str">
            <v>500 /1-16-800</v>
          </cell>
          <cell r="C232" t="str">
            <v>Dziewiarnia,Koszty zakupu</v>
          </cell>
          <cell r="D232">
            <v>0</v>
          </cell>
          <cell r="E232">
            <v>0</v>
          </cell>
          <cell r="F232">
            <v>1254.46</v>
          </cell>
          <cell r="G232">
            <v>0</v>
          </cell>
          <cell r="H232">
            <v>1254.46</v>
          </cell>
          <cell r="I232" t="str">
            <v>Bezpośrednie</v>
          </cell>
          <cell r="J232" t="str">
            <v>Koszty zakupu</v>
          </cell>
        </row>
        <row r="233">
          <cell r="A233" t="str">
            <v>16</v>
          </cell>
          <cell r="B233" t="str">
            <v>505 /1-16-212</v>
          </cell>
          <cell r="C233" t="str">
            <v>Dziewiarnia, Us’.transp.-samoc</v>
          </cell>
          <cell r="D233">
            <v>0</v>
          </cell>
          <cell r="E233">
            <v>0</v>
          </cell>
          <cell r="F233">
            <v>400.5</v>
          </cell>
          <cell r="G233">
            <v>0</v>
          </cell>
          <cell r="H233">
            <v>400.5</v>
          </cell>
          <cell r="I233" t="str">
            <v>Pośrednie</v>
          </cell>
          <cell r="J233" t="str">
            <v>Pozostałe koszty</v>
          </cell>
        </row>
        <row r="234">
          <cell r="A234" t="str">
            <v>16</v>
          </cell>
          <cell r="B234" t="str">
            <v>505 /1-16-234</v>
          </cell>
          <cell r="C234" t="str">
            <v>Dziewiarnia, Obr.obca-dzianie</v>
          </cell>
          <cell r="D234">
            <v>0</v>
          </cell>
          <cell r="E234">
            <v>0</v>
          </cell>
          <cell r="F234">
            <v>47327.61</v>
          </cell>
          <cell r="G234">
            <v>0</v>
          </cell>
          <cell r="H234">
            <v>47327.61</v>
          </cell>
          <cell r="I234" t="str">
            <v>Pośrednie</v>
          </cell>
          <cell r="J234" t="str">
            <v>Dzianie-obce</v>
          </cell>
        </row>
        <row r="235">
          <cell r="A235" t="str">
            <v>16</v>
          </cell>
          <cell r="B235" t="str">
            <v>506 /1-16-142</v>
          </cell>
          <cell r="C235" t="str">
            <v>Dziewiarnia, Mater.pozost.</v>
          </cell>
          <cell r="D235">
            <v>0</v>
          </cell>
          <cell r="E235">
            <v>0</v>
          </cell>
          <cell r="F235">
            <v>98.4</v>
          </cell>
          <cell r="G235">
            <v>0</v>
          </cell>
          <cell r="H235">
            <v>98.4</v>
          </cell>
          <cell r="I235" t="str">
            <v>Pośrednie</v>
          </cell>
          <cell r="J235" t="str">
            <v>Pozostałe materiały</v>
          </cell>
        </row>
        <row r="236">
          <cell r="A236" t="str">
            <v>16</v>
          </cell>
          <cell r="B236" t="str">
            <v>506 /1-16-259</v>
          </cell>
          <cell r="C236" t="str">
            <v>Dziewiarnia, Us’.poz.-inne</v>
          </cell>
          <cell r="D236">
            <v>0</v>
          </cell>
          <cell r="E236">
            <v>0</v>
          </cell>
          <cell r="F236">
            <v>521</v>
          </cell>
          <cell r="G236">
            <v>0</v>
          </cell>
          <cell r="H236">
            <v>521</v>
          </cell>
          <cell r="I236" t="str">
            <v>Pośrednie</v>
          </cell>
          <cell r="J236" t="str">
            <v>Pozostałe koszty</v>
          </cell>
        </row>
        <row r="237">
          <cell r="A237" t="str">
            <v>16</v>
          </cell>
          <cell r="B237" t="str">
            <v>506 /1-16-264</v>
          </cell>
          <cell r="C237" t="str">
            <v>Dziewiarnia, Rem.w’.-masz.i ur</v>
          </cell>
          <cell r="D237">
            <v>0</v>
          </cell>
          <cell r="E237">
            <v>0</v>
          </cell>
          <cell r="F237">
            <v>18108.349999999999</v>
          </cell>
          <cell r="G237">
            <v>0</v>
          </cell>
          <cell r="H237">
            <v>18108.349999999999</v>
          </cell>
          <cell r="I237" t="str">
            <v>Pośrednie</v>
          </cell>
          <cell r="J237" t="str">
            <v>Remonty maszyn i urządzeń</v>
          </cell>
        </row>
        <row r="238">
          <cell r="A238" t="str">
            <v>16</v>
          </cell>
          <cell r="B238" t="str">
            <v>506 /1-16-410</v>
          </cell>
          <cell r="C238" t="str">
            <v>Dziewiarnia, Wynagr.-osobowy f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 t="str">
            <v>Pośrednie</v>
          </cell>
          <cell r="J238" t="str">
            <v>Wynagrodzenia pośr. z narz.</v>
          </cell>
        </row>
        <row r="239">
          <cell r="A239" t="str">
            <v>16</v>
          </cell>
          <cell r="B239" t="str">
            <v>506 /1-16-420</v>
          </cell>
          <cell r="C239" t="str">
            <v>Dziewiarnia, Wynagr.-bezosob.f</v>
          </cell>
          <cell r="D239">
            <v>0</v>
          </cell>
          <cell r="E239">
            <v>0</v>
          </cell>
          <cell r="F239">
            <v>1800</v>
          </cell>
          <cell r="G239">
            <v>0</v>
          </cell>
          <cell r="H239">
            <v>1800</v>
          </cell>
          <cell r="I239" t="str">
            <v>Pośrednie</v>
          </cell>
          <cell r="J239" t="str">
            <v>Pozostałe koszty</v>
          </cell>
        </row>
        <row r="240">
          <cell r="A240" t="str">
            <v>16</v>
          </cell>
          <cell r="B240" t="str">
            <v>506 /1-16-800</v>
          </cell>
          <cell r="C240" t="str">
            <v>Dziewiarnia,Koszty zakupu.</v>
          </cell>
          <cell r="D240">
            <v>0</v>
          </cell>
          <cell r="E240">
            <v>0</v>
          </cell>
          <cell r="F240">
            <v>4.99</v>
          </cell>
          <cell r="G240">
            <v>0</v>
          </cell>
          <cell r="H240">
            <v>4.99</v>
          </cell>
          <cell r="I240" t="str">
            <v>Pośrednie</v>
          </cell>
          <cell r="J240" t="str">
            <v>Pozostałe koszty</v>
          </cell>
        </row>
        <row r="241">
          <cell r="A241" t="str">
            <v>17</v>
          </cell>
          <cell r="B241" t="str">
            <v>500 /1-17-000</v>
          </cell>
          <cell r="C241" t="str">
            <v>Wyko¤cz.Dziew., Roboty w toku</v>
          </cell>
          <cell r="D241">
            <v>0</v>
          </cell>
          <cell r="E241">
            <v>0</v>
          </cell>
          <cell r="F241">
            <v>4684.17</v>
          </cell>
          <cell r="G241">
            <v>0</v>
          </cell>
          <cell r="H241">
            <v>-4684.17</v>
          </cell>
          <cell r="I241" t="str">
            <v>Bezpośrednie</v>
          </cell>
          <cell r="J241" t="str">
            <v>Produkcja w toku</v>
          </cell>
        </row>
        <row r="242">
          <cell r="A242" t="str">
            <v>17</v>
          </cell>
          <cell r="B242" t="str">
            <v>500 /1-17-122</v>
          </cell>
          <cell r="C242" t="str">
            <v>Wyko¤cz.Dziew., Zu§.žr.pomocn.</v>
          </cell>
          <cell r="D242">
            <v>0</v>
          </cell>
          <cell r="E242">
            <v>0</v>
          </cell>
          <cell r="F242">
            <v>14887.46</v>
          </cell>
          <cell r="G242">
            <v>0</v>
          </cell>
          <cell r="H242">
            <v>14887.46</v>
          </cell>
          <cell r="I242" t="str">
            <v>Bezpośrednie</v>
          </cell>
          <cell r="J242" t="str">
            <v>Barwniki i środki pomocnicze</v>
          </cell>
        </row>
        <row r="243">
          <cell r="A243" t="str">
            <v>17</v>
          </cell>
          <cell r="B243" t="str">
            <v>500 /1-17-813</v>
          </cell>
          <cell r="C243" t="str">
            <v>Wyko¤cz,Dziew.Us’.Frbiarni</v>
          </cell>
          <cell r="D243">
            <v>0</v>
          </cell>
          <cell r="E243">
            <v>0</v>
          </cell>
          <cell r="F243">
            <v>10177.040000000001</v>
          </cell>
          <cell r="G243">
            <v>0</v>
          </cell>
          <cell r="H243">
            <v>10177.040000000001</v>
          </cell>
          <cell r="I243" t="str">
            <v>Bezpośrednie</v>
          </cell>
          <cell r="J243" t="str">
            <v>Usługi Farbiarni</v>
          </cell>
        </row>
        <row r="244">
          <cell r="A244" t="str">
            <v>17</v>
          </cell>
          <cell r="B244" t="str">
            <v>506 /1-17-142</v>
          </cell>
          <cell r="C244" t="str">
            <v>Wyko¤cz.Dziew., Mater.pozost.</v>
          </cell>
          <cell r="D244">
            <v>0</v>
          </cell>
          <cell r="E244">
            <v>0</v>
          </cell>
          <cell r="F244">
            <v>4789.3500000000004</v>
          </cell>
          <cell r="G244">
            <v>0</v>
          </cell>
          <cell r="H244">
            <v>4789.3500000000004</v>
          </cell>
          <cell r="I244" t="str">
            <v>Pośrednie</v>
          </cell>
          <cell r="J244" t="str">
            <v>Pozostałe materiały</v>
          </cell>
        </row>
        <row r="245">
          <cell r="A245" t="str">
            <v>17</v>
          </cell>
          <cell r="B245" t="str">
            <v>506 /1-17-800</v>
          </cell>
          <cell r="C245" t="str">
            <v>Wyko¤cz.Dziew.,Koszty zakupu</v>
          </cell>
          <cell r="D245">
            <v>0</v>
          </cell>
          <cell r="E245">
            <v>0</v>
          </cell>
          <cell r="F245">
            <v>243</v>
          </cell>
          <cell r="G245">
            <v>0</v>
          </cell>
          <cell r="H245">
            <v>243</v>
          </cell>
          <cell r="I245" t="str">
            <v>Pośrednie</v>
          </cell>
          <cell r="J245" t="str">
            <v>Pozostałe koszty</v>
          </cell>
        </row>
        <row r="246">
          <cell r="A246" t="str">
            <v>11</v>
          </cell>
          <cell r="B246" t="str">
            <v>500 /1-11-900</v>
          </cell>
          <cell r="C246" t="str">
            <v>Prz‘dzalnia, Przen.k.zmiennych</v>
          </cell>
          <cell r="D246">
            <v>0</v>
          </cell>
          <cell r="E246">
            <v>0</v>
          </cell>
          <cell r="F246">
            <v>246367.92</v>
          </cell>
          <cell r="G246">
            <v>0</v>
          </cell>
          <cell r="H246">
            <v>0</v>
          </cell>
          <cell r="I246" t="str">
            <v>Pośrednie</v>
          </cell>
          <cell r="J246" t="str">
            <v>Koszty wydz. na usługi na zewnątrz.</v>
          </cell>
        </row>
        <row r="247">
          <cell r="A247" t="str">
            <v>11</v>
          </cell>
          <cell r="B247" t="str">
            <v>500 /1-11-901</v>
          </cell>
          <cell r="C247" t="str">
            <v>Prz‘dzalnia, Przen.k.sta’ych</v>
          </cell>
          <cell r="D247">
            <v>0</v>
          </cell>
          <cell r="E247">
            <v>0</v>
          </cell>
          <cell r="F247">
            <v>1067712.95</v>
          </cell>
          <cell r="G247">
            <v>0</v>
          </cell>
          <cell r="H247">
            <v>0</v>
          </cell>
          <cell r="I247" t="str">
            <v>Pośrednie</v>
          </cell>
          <cell r="J247" t="str">
            <v>Koszty wydz. na usługi na zewnątrz.</v>
          </cell>
        </row>
        <row r="248">
          <cell r="A248" t="str">
            <v>12</v>
          </cell>
          <cell r="B248" t="str">
            <v>500 /1-12-900</v>
          </cell>
          <cell r="C248" t="str">
            <v>Skr‘calnia, Przen.k.zmiennych</v>
          </cell>
          <cell r="D248">
            <v>0</v>
          </cell>
          <cell r="E248">
            <v>0</v>
          </cell>
          <cell r="F248">
            <v>13268.05</v>
          </cell>
          <cell r="G248">
            <v>2473.56</v>
          </cell>
          <cell r="H248">
            <v>-2473.56</v>
          </cell>
          <cell r="I248" t="str">
            <v>Pośrednie</v>
          </cell>
          <cell r="J248" t="str">
            <v>Koszty wydz. na usługi na zewnątrz.</v>
          </cell>
        </row>
        <row r="249">
          <cell r="A249" t="str">
            <v>12</v>
          </cell>
          <cell r="B249" t="str">
            <v>500 /1-12-901</v>
          </cell>
          <cell r="C249" t="str">
            <v>Skr‘calnia, Przen.k.sta’ych</v>
          </cell>
          <cell r="D249">
            <v>0</v>
          </cell>
          <cell r="E249">
            <v>0</v>
          </cell>
          <cell r="F249">
            <v>199754.87</v>
          </cell>
          <cell r="G249">
            <v>0</v>
          </cell>
          <cell r="H249">
            <v>0</v>
          </cell>
          <cell r="I249" t="str">
            <v>Pośrednie</v>
          </cell>
          <cell r="J249" t="str">
            <v>Koszty wydz. na usługi na zewnątrz.</v>
          </cell>
        </row>
        <row r="250">
          <cell r="A250" t="str">
            <v>14</v>
          </cell>
          <cell r="B250" t="str">
            <v>500 /1-14-900</v>
          </cell>
          <cell r="C250" t="str">
            <v>Tkalnia, Przen.k.zmiennych</v>
          </cell>
          <cell r="D250">
            <v>0</v>
          </cell>
          <cell r="E250">
            <v>0</v>
          </cell>
          <cell r="F250">
            <v>85121.3</v>
          </cell>
          <cell r="G250">
            <v>10818.18</v>
          </cell>
          <cell r="H250">
            <v>-10818.18</v>
          </cell>
          <cell r="I250" t="str">
            <v>Pośrednie</v>
          </cell>
          <cell r="J250" t="str">
            <v>Koszty wydz. na usługi na zewnątrz.</v>
          </cell>
        </row>
        <row r="251">
          <cell r="A251" t="str">
            <v>14</v>
          </cell>
          <cell r="B251" t="str">
            <v>500 /1-14-901</v>
          </cell>
          <cell r="C251" t="str">
            <v>Tkalnia, Przen.k.sta’ych</v>
          </cell>
          <cell r="D251">
            <v>0</v>
          </cell>
          <cell r="E251">
            <v>0</v>
          </cell>
          <cell r="F251">
            <v>1336222.58</v>
          </cell>
          <cell r="G251">
            <v>33782.04</v>
          </cell>
          <cell r="H251">
            <v>-33782.04</v>
          </cell>
          <cell r="I251" t="str">
            <v>Pośrednie</v>
          </cell>
          <cell r="J251" t="str">
            <v>Koszty wydz. na usługi na zewnątrz.</v>
          </cell>
        </row>
        <row r="252">
          <cell r="A252" t="str">
            <v>15</v>
          </cell>
          <cell r="B252" t="str">
            <v>500 /1-15-900</v>
          </cell>
          <cell r="C252" t="str">
            <v>Wyko¤czalnia, Przen.k.zmiennych</v>
          </cell>
          <cell r="D252">
            <v>0</v>
          </cell>
          <cell r="E252">
            <v>0</v>
          </cell>
          <cell r="F252">
            <v>239194.07</v>
          </cell>
          <cell r="G252">
            <v>1191.76</v>
          </cell>
          <cell r="H252">
            <v>-1191.76</v>
          </cell>
          <cell r="I252" t="str">
            <v>Pośrednie</v>
          </cell>
          <cell r="J252" t="str">
            <v>Koszty wydz. na usługi na zewnątrz.</v>
          </cell>
        </row>
        <row r="253">
          <cell r="A253" t="str">
            <v>15</v>
          </cell>
          <cell r="B253" t="str">
            <v>500 /1-15-901</v>
          </cell>
          <cell r="C253" t="str">
            <v>Wyko¤czalnia, Przen.k.sta’ych</v>
          </cell>
          <cell r="D253">
            <v>0</v>
          </cell>
          <cell r="E253">
            <v>0</v>
          </cell>
          <cell r="F253">
            <v>302970.12</v>
          </cell>
          <cell r="G253">
            <v>0</v>
          </cell>
          <cell r="H253">
            <v>0</v>
          </cell>
          <cell r="I253" t="str">
            <v>Pośrednie</v>
          </cell>
          <cell r="J253" t="str">
            <v>Koszty wydz. na usługi na zewnątrz.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iant"/>
    </sheetNames>
    <sheetDataSet>
      <sheetData sheetId="0">
        <row r="3">
          <cell r="B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6" sqref="D36"/>
    </sheetView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V57"/>
  <sheetViews>
    <sheetView zoomScaleNormal="100" workbookViewId="0">
      <selection activeCell="D37" sqref="D37"/>
    </sheetView>
  </sheetViews>
  <sheetFormatPr defaultRowHeight="12.75"/>
  <cols>
    <col min="1" max="1" width="4.140625" style="134" customWidth="1"/>
    <col min="2" max="2" width="50.85546875" style="134" customWidth="1"/>
    <col min="3" max="3" width="15.85546875" style="176" customWidth="1"/>
    <col min="4" max="22" width="15.85546875" style="134" customWidth="1"/>
    <col min="23" max="16384" width="9.140625" style="134"/>
  </cols>
  <sheetData>
    <row r="2" spans="1:9" ht="18.75">
      <c r="A2" s="149" t="s">
        <v>3</v>
      </c>
      <c r="B2" s="150" t="s">
        <v>196</v>
      </c>
      <c r="C2" s="151"/>
      <c r="E2" s="177" t="s">
        <v>192</v>
      </c>
      <c r="F2" s="178"/>
      <c r="G2" s="178"/>
      <c r="H2" s="178"/>
      <c r="I2" s="178"/>
    </row>
    <row r="3" spans="1:9">
      <c r="E3" s="229" t="s">
        <v>232</v>
      </c>
      <c r="F3" s="229"/>
      <c r="G3" s="229"/>
      <c r="H3" s="229"/>
      <c r="I3" s="179"/>
    </row>
    <row r="4" spans="1:9">
      <c r="A4" s="180"/>
      <c r="B4" s="185" t="s">
        <v>197</v>
      </c>
      <c r="C4" s="186"/>
      <c r="E4" s="181"/>
      <c r="F4" s="181"/>
      <c r="G4" s="181"/>
      <c r="H4" s="181"/>
      <c r="I4" s="181"/>
    </row>
    <row r="5" spans="1:9">
      <c r="A5" s="180"/>
      <c r="B5" s="185" t="s">
        <v>193</v>
      </c>
      <c r="C5" s="186"/>
      <c r="E5" s="229" t="s">
        <v>194</v>
      </c>
      <c r="F5" s="229"/>
      <c r="G5" s="229"/>
      <c r="H5" s="229"/>
      <c r="I5" s="179"/>
    </row>
    <row r="6" spans="1:9" ht="25.5">
      <c r="A6" s="180"/>
      <c r="B6" s="189" t="s">
        <v>199</v>
      </c>
      <c r="C6" s="190">
        <f>C5*C4</f>
        <v>0</v>
      </c>
    </row>
    <row r="7" spans="1:9">
      <c r="E7" s="229" t="s">
        <v>233</v>
      </c>
      <c r="F7" s="229"/>
      <c r="G7" s="229"/>
      <c r="H7" s="229"/>
      <c r="I7" s="182"/>
    </row>
    <row r="8" spans="1:9" s="152" customFormat="1" ht="18">
      <c r="A8" s="149"/>
      <c r="E8" s="183"/>
      <c r="F8" s="183"/>
      <c r="G8" s="183"/>
      <c r="H8" s="183"/>
      <c r="I8" s="184"/>
    </row>
    <row r="9" spans="1:9">
      <c r="C9" s="134"/>
      <c r="E9" s="229" t="s">
        <v>195</v>
      </c>
      <c r="F9" s="229"/>
      <c r="G9" s="229"/>
      <c r="H9" s="229"/>
      <c r="I9" s="179"/>
    </row>
    <row r="10" spans="1:9">
      <c r="C10" s="134"/>
      <c r="E10" s="156"/>
      <c r="F10" s="156"/>
      <c r="G10" s="156"/>
      <c r="H10" s="156"/>
      <c r="I10" s="187"/>
    </row>
    <row r="11" spans="1:9">
      <c r="C11" s="134"/>
      <c r="E11" s="233" t="s">
        <v>198</v>
      </c>
      <c r="F11" s="234"/>
      <c r="G11" s="234"/>
      <c r="H11" s="235"/>
      <c r="I11" s="188"/>
    </row>
    <row r="12" spans="1:9">
      <c r="C12" s="134"/>
      <c r="E12" s="191"/>
      <c r="F12" s="191"/>
      <c r="G12" s="191"/>
      <c r="H12" s="191"/>
      <c r="I12" s="192"/>
    </row>
    <row r="13" spans="1:9" ht="21" customHeight="1">
      <c r="E13" s="229" t="s">
        <v>200</v>
      </c>
      <c r="F13" s="229"/>
      <c r="G13" s="229"/>
      <c r="H13" s="229"/>
      <c r="I13" s="193"/>
    </row>
    <row r="14" spans="1:9" ht="17.25" customHeight="1"/>
    <row r="15" spans="1:9" s="152" customFormat="1" ht="18">
      <c r="A15" s="149" t="s">
        <v>11</v>
      </c>
      <c r="B15" s="150" t="s">
        <v>201</v>
      </c>
      <c r="C15" s="151"/>
    </row>
    <row r="16" spans="1:9" s="152" customFormat="1" ht="18">
      <c r="A16" s="149"/>
      <c r="B16" s="150"/>
      <c r="C16" s="151"/>
      <c r="E16" s="191"/>
      <c r="F16" s="191"/>
      <c r="G16" s="191"/>
      <c r="H16" s="191"/>
      <c r="I16" s="192"/>
    </row>
    <row r="17" spans="1:22" s="156" customFormat="1">
      <c r="A17" s="153" t="s">
        <v>202</v>
      </c>
      <c r="B17" s="153"/>
      <c r="C17" s="154"/>
      <c r="D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s="156" customFormat="1">
      <c r="A18" s="157"/>
      <c r="B18" s="157" t="s">
        <v>183</v>
      </c>
      <c r="C18" s="158" t="s">
        <v>2</v>
      </c>
      <c r="D18" s="158" t="s">
        <v>2</v>
      </c>
      <c r="E18" s="158" t="s">
        <v>2</v>
      </c>
      <c r="F18" s="158" t="s">
        <v>2</v>
      </c>
      <c r="G18" s="158" t="s">
        <v>2</v>
      </c>
      <c r="H18" s="158" t="s">
        <v>2</v>
      </c>
      <c r="I18" s="158" t="s">
        <v>2</v>
      </c>
      <c r="J18" s="158" t="s">
        <v>2</v>
      </c>
      <c r="K18" s="158" t="s">
        <v>2</v>
      </c>
      <c r="L18" s="158" t="s">
        <v>2</v>
      </c>
      <c r="M18" s="158" t="s">
        <v>2</v>
      </c>
      <c r="N18" s="158" t="s">
        <v>2</v>
      </c>
      <c r="O18" s="158" t="s">
        <v>2</v>
      </c>
      <c r="P18" s="158" t="s">
        <v>2</v>
      </c>
      <c r="Q18" s="158" t="s">
        <v>2</v>
      </c>
      <c r="R18" s="158" t="s">
        <v>2</v>
      </c>
      <c r="S18" s="158" t="s">
        <v>2</v>
      </c>
      <c r="T18" s="158" t="s">
        <v>2</v>
      </c>
      <c r="U18" s="158" t="s">
        <v>2</v>
      </c>
      <c r="V18" s="158" t="s">
        <v>2</v>
      </c>
    </row>
    <row r="19" spans="1:22" s="162" customFormat="1" ht="25.5">
      <c r="A19" s="159" t="s">
        <v>12</v>
      </c>
      <c r="B19" s="160" t="s">
        <v>184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</row>
    <row r="20" spans="1:22" s="162" customFormat="1">
      <c r="A20" s="159" t="s">
        <v>14</v>
      </c>
      <c r="B20" s="160" t="s">
        <v>111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</row>
    <row r="21" spans="1:22" s="162" customFormat="1">
      <c r="A21" s="163" t="s">
        <v>107</v>
      </c>
      <c r="B21" s="164" t="s">
        <v>203</v>
      </c>
      <c r="C21" s="165">
        <f>SUM(C19:C20)</f>
        <v>0</v>
      </c>
      <c r="D21" s="165">
        <f t="shared" ref="D21:V21" si="0">SUM(D19:D20)</f>
        <v>0</v>
      </c>
      <c r="E21" s="165">
        <f t="shared" si="0"/>
        <v>0</v>
      </c>
      <c r="F21" s="165">
        <f t="shared" si="0"/>
        <v>0</v>
      </c>
      <c r="G21" s="165">
        <f t="shared" si="0"/>
        <v>0</v>
      </c>
      <c r="H21" s="165">
        <f t="shared" si="0"/>
        <v>0</v>
      </c>
      <c r="I21" s="165">
        <f t="shared" si="0"/>
        <v>0</v>
      </c>
      <c r="J21" s="165">
        <f t="shared" si="0"/>
        <v>0</v>
      </c>
      <c r="K21" s="165">
        <f t="shared" si="0"/>
        <v>0</v>
      </c>
      <c r="L21" s="165">
        <f t="shared" si="0"/>
        <v>0</v>
      </c>
      <c r="M21" s="165">
        <f t="shared" si="0"/>
        <v>0</v>
      </c>
      <c r="N21" s="165">
        <f t="shared" si="0"/>
        <v>0</v>
      </c>
      <c r="O21" s="165">
        <f t="shared" si="0"/>
        <v>0</v>
      </c>
      <c r="P21" s="165">
        <f t="shared" si="0"/>
        <v>0</v>
      </c>
      <c r="Q21" s="165">
        <f t="shared" si="0"/>
        <v>0</v>
      </c>
      <c r="R21" s="165">
        <f t="shared" si="0"/>
        <v>0</v>
      </c>
      <c r="S21" s="165">
        <f t="shared" si="0"/>
        <v>0</v>
      </c>
      <c r="T21" s="165">
        <f t="shared" si="0"/>
        <v>0</v>
      </c>
      <c r="U21" s="165">
        <f t="shared" si="0"/>
        <v>0</v>
      </c>
      <c r="V21" s="165">
        <f t="shared" si="0"/>
        <v>0</v>
      </c>
    </row>
    <row r="22" spans="1:22" s="162" customFormat="1">
      <c r="A22" s="159" t="s">
        <v>186</v>
      </c>
      <c r="B22" s="160" t="s">
        <v>185</v>
      </c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</row>
    <row r="23" spans="1:22" s="156" customFormat="1">
      <c r="A23" s="194" t="s">
        <v>204</v>
      </c>
      <c r="B23" s="115" t="s">
        <v>187</v>
      </c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</row>
    <row r="24" spans="1:22" s="162" customFormat="1">
      <c r="A24" s="163" t="s">
        <v>188</v>
      </c>
      <c r="B24" s="164" t="s">
        <v>234</v>
      </c>
      <c r="C24" s="165">
        <f t="shared" ref="C24:V24" si="1">SUM(C22:C23)</f>
        <v>0</v>
      </c>
      <c r="D24" s="165">
        <f t="shared" si="1"/>
        <v>0</v>
      </c>
      <c r="E24" s="165">
        <f t="shared" si="1"/>
        <v>0</v>
      </c>
      <c r="F24" s="165">
        <f t="shared" si="1"/>
        <v>0</v>
      </c>
      <c r="G24" s="165">
        <f t="shared" si="1"/>
        <v>0</v>
      </c>
      <c r="H24" s="165">
        <f t="shared" si="1"/>
        <v>0</v>
      </c>
      <c r="I24" s="165">
        <f t="shared" si="1"/>
        <v>0</v>
      </c>
      <c r="J24" s="165">
        <f t="shared" si="1"/>
        <v>0</v>
      </c>
      <c r="K24" s="165">
        <f t="shared" si="1"/>
        <v>0</v>
      </c>
      <c r="L24" s="165">
        <f t="shared" si="1"/>
        <v>0</v>
      </c>
      <c r="M24" s="165">
        <f t="shared" si="1"/>
        <v>0</v>
      </c>
      <c r="N24" s="165">
        <f t="shared" si="1"/>
        <v>0</v>
      </c>
      <c r="O24" s="165">
        <f t="shared" si="1"/>
        <v>0</v>
      </c>
      <c r="P24" s="165">
        <f t="shared" si="1"/>
        <v>0</v>
      </c>
      <c r="Q24" s="165">
        <f t="shared" si="1"/>
        <v>0</v>
      </c>
      <c r="R24" s="165">
        <f t="shared" si="1"/>
        <v>0</v>
      </c>
      <c r="S24" s="165">
        <f t="shared" si="1"/>
        <v>0</v>
      </c>
      <c r="T24" s="165">
        <f t="shared" si="1"/>
        <v>0</v>
      </c>
      <c r="U24" s="165">
        <f t="shared" si="1"/>
        <v>0</v>
      </c>
      <c r="V24" s="165">
        <f t="shared" si="1"/>
        <v>0</v>
      </c>
    </row>
    <row r="25" spans="1:22" s="162" customFormat="1">
      <c r="A25" s="163" t="s">
        <v>189</v>
      </c>
      <c r="B25" s="164" t="s">
        <v>235</v>
      </c>
      <c r="C25" s="165">
        <f t="shared" ref="C25:V25" si="2">C21-C24</f>
        <v>0</v>
      </c>
      <c r="D25" s="165">
        <f t="shared" si="2"/>
        <v>0</v>
      </c>
      <c r="E25" s="165">
        <f t="shared" si="2"/>
        <v>0</v>
      </c>
      <c r="F25" s="165">
        <f t="shared" si="2"/>
        <v>0</v>
      </c>
      <c r="G25" s="165">
        <f t="shared" si="2"/>
        <v>0</v>
      </c>
      <c r="H25" s="165">
        <f t="shared" si="2"/>
        <v>0</v>
      </c>
      <c r="I25" s="165">
        <f t="shared" si="2"/>
        <v>0</v>
      </c>
      <c r="J25" s="165">
        <f t="shared" si="2"/>
        <v>0</v>
      </c>
      <c r="K25" s="165">
        <f t="shared" si="2"/>
        <v>0</v>
      </c>
      <c r="L25" s="165">
        <f t="shared" si="2"/>
        <v>0</v>
      </c>
      <c r="M25" s="165">
        <f t="shared" si="2"/>
        <v>0</v>
      </c>
      <c r="N25" s="165">
        <f t="shared" si="2"/>
        <v>0</v>
      </c>
      <c r="O25" s="165">
        <f t="shared" si="2"/>
        <v>0</v>
      </c>
      <c r="P25" s="165">
        <f t="shared" si="2"/>
        <v>0</v>
      </c>
      <c r="Q25" s="165">
        <f t="shared" si="2"/>
        <v>0</v>
      </c>
      <c r="R25" s="165">
        <f t="shared" si="2"/>
        <v>0</v>
      </c>
      <c r="S25" s="165">
        <f t="shared" si="2"/>
        <v>0</v>
      </c>
      <c r="T25" s="165">
        <f t="shared" si="2"/>
        <v>0</v>
      </c>
      <c r="U25" s="165">
        <f t="shared" si="2"/>
        <v>0</v>
      </c>
      <c r="V25" s="165">
        <f t="shared" si="2"/>
        <v>0</v>
      </c>
    </row>
    <row r="26" spans="1:22" s="171" customFormat="1" ht="15.75">
      <c r="A26" s="167" t="s">
        <v>191</v>
      </c>
      <c r="B26" s="168" t="s">
        <v>190</v>
      </c>
      <c r="C26" s="169">
        <v>1</v>
      </c>
      <c r="D26" s="170">
        <f>C26/(1+0.04)</f>
        <v>0.96153846153846145</v>
      </c>
      <c r="E26" s="170">
        <f t="shared" ref="E26:V26" si="3">D26/(1+0.04)</f>
        <v>0.92455621301775137</v>
      </c>
      <c r="F26" s="170">
        <f t="shared" si="3"/>
        <v>0.88899635867091475</v>
      </c>
      <c r="G26" s="170">
        <f t="shared" si="3"/>
        <v>0.85480419102972571</v>
      </c>
      <c r="H26" s="170">
        <f t="shared" si="3"/>
        <v>0.82192710675935166</v>
      </c>
      <c r="I26" s="170">
        <f t="shared" si="3"/>
        <v>0.79031452573014582</v>
      </c>
      <c r="J26" s="170">
        <f t="shared" si="3"/>
        <v>0.75991781320206331</v>
      </c>
      <c r="K26" s="170">
        <f t="shared" si="3"/>
        <v>0.73069020500198389</v>
      </c>
      <c r="L26" s="170">
        <f t="shared" si="3"/>
        <v>0.70258673557883067</v>
      </c>
      <c r="M26" s="170">
        <f t="shared" si="3"/>
        <v>0.67556416882579873</v>
      </c>
      <c r="N26" s="170">
        <f t="shared" si="3"/>
        <v>0.64958093156326802</v>
      </c>
      <c r="O26" s="170">
        <f t="shared" si="3"/>
        <v>0.62459704958006534</v>
      </c>
      <c r="P26" s="170">
        <f t="shared" si="3"/>
        <v>0.60057408613467822</v>
      </c>
      <c r="Q26" s="170">
        <f t="shared" si="3"/>
        <v>0.57747508282180593</v>
      </c>
      <c r="R26" s="170">
        <f t="shared" si="3"/>
        <v>0.55526450271327488</v>
      </c>
      <c r="S26" s="170">
        <f t="shared" si="3"/>
        <v>0.53390817568584126</v>
      </c>
      <c r="T26" s="170">
        <f t="shared" si="3"/>
        <v>0.51337324585177047</v>
      </c>
      <c r="U26" s="170">
        <f t="shared" si="3"/>
        <v>0.49362812101131776</v>
      </c>
      <c r="V26" s="170">
        <f t="shared" si="3"/>
        <v>0.47464242404934398</v>
      </c>
    </row>
    <row r="27" spans="1:22" s="162" customFormat="1">
      <c r="A27" s="163" t="s">
        <v>205</v>
      </c>
      <c r="B27" s="164" t="s">
        <v>206</v>
      </c>
      <c r="C27" s="165">
        <f>C25*C26</f>
        <v>0</v>
      </c>
      <c r="D27" s="165">
        <f t="shared" ref="D27:V27" si="4">D25*D26</f>
        <v>0</v>
      </c>
      <c r="E27" s="165">
        <f t="shared" si="4"/>
        <v>0</v>
      </c>
      <c r="F27" s="165">
        <f t="shared" si="4"/>
        <v>0</v>
      </c>
      <c r="G27" s="165">
        <f t="shared" si="4"/>
        <v>0</v>
      </c>
      <c r="H27" s="165">
        <f t="shared" si="4"/>
        <v>0</v>
      </c>
      <c r="I27" s="165">
        <f t="shared" si="4"/>
        <v>0</v>
      </c>
      <c r="J27" s="165">
        <f t="shared" si="4"/>
        <v>0</v>
      </c>
      <c r="K27" s="165">
        <f t="shared" si="4"/>
        <v>0</v>
      </c>
      <c r="L27" s="165">
        <f t="shared" si="4"/>
        <v>0</v>
      </c>
      <c r="M27" s="165">
        <f t="shared" si="4"/>
        <v>0</v>
      </c>
      <c r="N27" s="165">
        <f t="shared" si="4"/>
        <v>0</v>
      </c>
      <c r="O27" s="165">
        <f t="shared" si="4"/>
        <v>0</v>
      </c>
      <c r="P27" s="165">
        <f t="shared" si="4"/>
        <v>0</v>
      </c>
      <c r="Q27" s="165">
        <f t="shared" si="4"/>
        <v>0</v>
      </c>
      <c r="R27" s="165">
        <f t="shared" si="4"/>
        <v>0</v>
      </c>
      <c r="S27" s="165">
        <f t="shared" si="4"/>
        <v>0</v>
      </c>
      <c r="T27" s="165">
        <f t="shared" si="4"/>
        <v>0</v>
      </c>
      <c r="U27" s="165">
        <f t="shared" si="4"/>
        <v>0</v>
      </c>
      <c r="V27" s="165">
        <f t="shared" si="4"/>
        <v>0</v>
      </c>
    </row>
    <row r="28" spans="1:22" s="162" customFormat="1" ht="15" customHeight="1">
      <c r="A28" s="172"/>
      <c r="B28" s="173" t="s">
        <v>207</v>
      </c>
      <c r="C28" s="174">
        <f>SUM(C27:V27)</f>
        <v>0</v>
      </c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</row>
    <row r="29" spans="1:22" s="156" customFormat="1">
      <c r="B29" s="195"/>
      <c r="C29" s="196"/>
      <c r="D29" s="197"/>
    </row>
    <row r="30" spans="1:22" s="156" customFormat="1">
      <c r="A30" s="157"/>
      <c r="B30" s="157" t="s">
        <v>183</v>
      </c>
      <c r="C30" s="198" t="str">
        <f>C18</f>
        <v>Rok …</v>
      </c>
      <c r="D30" s="198" t="str">
        <f t="shared" ref="D30:V30" si="5">D18</f>
        <v>Rok …</v>
      </c>
      <c r="E30" s="198" t="str">
        <f t="shared" si="5"/>
        <v>Rok …</v>
      </c>
      <c r="F30" s="198" t="str">
        <f t="shared" si="5"/>
        <v>Rok …</v>
      </c>
      <c r="G30" s="198" t="str">
        <f t="shared" si="5"/>
        <v>Rok …</v>
      </c>
      <c r="H30" s="198" t="str">
        <f t="shared" si="5"/>
        <v>Rok …</v>
      </c>
      <c r="I30" s="198" t="str">
        <f t="shared" si="5"/>
        <v>Rok …</v>
      </c>
      <c r="J30" s="198" t="str">
        <f t="shared" si="5"/>
        <v>Rok …</v>
      </c>
      <c r="K30" s="198" t="str">
        <f t="shared" si="5"/>
        <v>Rok …</v>
      </c>
      <c r="L30" s="198" t="str">
        <f t="shared" si="5"/>
        <v>Rok …</v>
      </c>
      <c r="M30" s="198" t="str">
        <f t="shared" si="5"/>
        <v>Rok …</v>
      </c>
      <c r="N30" s="198" t="str">
        <f t="shared" si="5"/>
        <v>Rok …</v>
      </c>
      <c r="O30" s="198" t="str">
        <f t="shared" si="5"/>
        <v>Rok …</v>
      </c>
      <c r="P30" s="198" t="str">
        <f t="shared" si="5"/>
        <v>Rok …</v>
      </c>
      <c r="Q30" s="198" t="str">
        <f t="shared" si="5"/>
        <v>Rok …</v>
      </c>
      <c r="R30" s="198" t="str">
        <f t="shared" si="5"/>
        <v>Rok …</v>
      </c>
      <c r="S30" s="198" t="str">
        <f t="shared" si="5"/>
        <v>Rok …</v>
      </c>
      <c r="T30" s="198" t="str">
        <f t="shared" si="5"/>
        <v>Rok …</v>
      </c>
      <c r="U30" s="198" t="str">
        <f t="shared" si="5"/>
        <v>Rok …</v>
      </c>
      <c r="V30" s="198" t="str">
        <f t="shared" si="5"/>
        <v>Rok …</v>
      </c>
    </row>
    <row r="31" spans="1:22" s="156" customFormat="1">
      <c r="A31" s="166" t="s">
        <v>12</v>
      </c>
      <c r="B31" s="115" t="s">
        <v>208</v>
      </c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</row>
    <row r="32" spans="1:22" s="156" customFormat="1">
      <c r="A32" s="166" t="s">
        <v>14</v>
      </c>
      <c r="B32" s="199" t="s">
        <v>209</v>
      </c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</row>
    <row r="33" spans="1:22" s="156" customFormat="1">
      <c r="A33" s="157" t="s">
        <v>107</v>
      </c>
      <c r="B33" s="185" t="s">
        <v>210</v>
      </c>
      <c r="C33" s="165">
        <f>C31+C32</f>
        <v>0</v>
      </c>
      <c r="D33" s="165">
        <f t="shared" ref="D33:V33" si="6">D31+D32</f>
        <v>0</v>
      </c>
      <c r="E33" s="165">
        <f t="shared" si="6"/>
        <v>0</v>
      </c>
      <c r="F33" s="165">
        <f t="shared" si="6"/>
        <v>0</v>
      </c>
      <c r="G33" s="165">
        <f t="shared" si="6"/>
        <v>0</v>
      </c>
      <c r="H33" s="165">
        <f t="shared" si="6"/>
        <v>0</v>
      </c>
      <c r="I33" s="165">
        <f t="shared" si="6"/>
        <v>0</v>
      </c>
      <c r="J33" s="165">
        <f t="shared" si="6"/>
        <v>0</v>
      </c>
      <c r="K33" s="165">
        <f t="shared" si="6"/>
        <v>0</v>
      </c>
      <c r="L33" s="165">
        <f t="shared" si="6"/>
        <v>0</v>
      </c>
      <c r="M33" s="165">
        <f t="shared" si="6"/>
        <v>0</v>
      </c>
      <c r="N33" s="165">
        <f t="shared" si="6"/>
        <v>0</v>
      </c>
      <c r="O33" s="165">
        <f t="shared" si="6"/>
        <v>0</v>
      </c>
      <c r="P33" s="165">
        <f t="shared" si="6"/>
        <v>0</v>
      </c>
      <c r="Q33" s="165">
        <f t="shared" si="6"/>
        <v>0</v>
      </c>
      <c r="R33" s="165">
        <f t="shared" si="6"/>
        <v>0</v>
      </c>
      <c r="S33" s="165">
        <f t="shared" si="6"/>
        <v>0</v>
      </c>
      <c r="T33" s="165">
        <f t="shared" si="6"/>
        <v>0</v>
      </c>
      <c r="U33" s="165">
        <f t="shared" si="6"/>
        <v>0</v>
      </c>
      <c r="V33" s="165">
        <f t="shared" si="6"/>
        <v>0</v>
      </c>
    </row>
    <row r="34" spans="1:22" s="202" customFormat="1" ht="15.75">
      <c r="A34" s="200" t="s">
        <v>186</v>
      </c>
      <c r="B34" s="117" t="s">
        <v>116</v>
      </c>
      <c r="C34" s="201">
        <f>C26</f>
        <v>1</v>
      </c>
      <c r="D34" s="201">
        <f t="shared" ref="D34:V34" si="7">D26</f>
        <v>0.96153846153846145</v>
      </c>
      <c r="E34" s="201">
        <f t="shared" si="7"/>
        <v>0.92455621301775137</v>
      </c>
      <c r="F34" s="201">
        <f t="shared" si="7"/>
        <v>0.88899635867091475</v>
      </c>
      <c r="G34" s="201">
        <f t="shared" si="7"/>
        <v>0.85480419102972571</v>
      </c>
      <c r="H34" s="201">
        <f t="shared" si="7"/>
        <v>0.82192710675935166</v>
      </c>
      <c r="I34" s="201">
        <f t="shared" si="7"/>
        <v>0.79031452573014582</v>
      </c>
      <c r="J34" s="201">
        <f t="shared" si="7"/>
        <v>0.75991781320206331</v>
      </c>
      <c r="K34" s="201">
        <f t="shared" si="7"/>
        <v>0.73069020500198389</v>
      </c>
      <c r="L34" s="201">
        <f t="shared" si="7"/>
        <v>0.70258673557883067</v>
      </c>
      <c r="M34" s="201">
        <f t="shared" si="7"/>
        <v>0.67556416882579873</v>
      </c>
      <c r="N34" s="201">
        <f t="shared" si="7"/>
        <v>0.64958093156326802</v>
      </c>
      <c r="O34" s="201">
        <f t="shared" si="7"/>
        <v>0.62459704958006534</v>
      </c>
      <c r="P34" s="201">
        <f t="shared" si="7"/>
        <v>0.60057408613467822</v>
      </c>
      <c r="Q34" s="201">
        <f t="shared" si="7"/>
        <v>0.57747508282180593</v>
      </c>
      <c r="R34" s="201">
        <f t="shared" si="7"/>
        <v>0.55526450271327488</v>
      </c>
      <c r="S34" s="201">
        <f t="shared" si="7"/>
        <v>0.53390817568584126</v>
      </c>
      <c r="T34" s="201">
        <f t="shared" si="7"/>
        <v>0.51337324585177047</v>
      </c>
      <c r="U34" s="201">
        <f t="shared" si="7"/>
        <v>0.49362812101131776</v>
      </c>
      <c r="V34" s="201">
        <f t="shared" si="7"/>
        <v>0.47464242404934398</v>
      </c>
    </row>
    <row r="35" spans="1:22" s="156" customFormat="1">
      <c r="A35" s="157" t="s">
        <v>204</v>
      </c>
      <c r="B35" s="185" t="s">
        <v>211</v>
      </c>
      <c r="C35" s="165">
        <f>C33*C34</f>
        <v>0</v>
      </c>
      <c r="D35" s="165">
        <f t="shared" ref="D35:V35" si="8">D33*D34</f>
        <v>0</v>
      </c>
      <c r="E35" s="165">
        <f t="shared" si="8"/>
        <v>0</v>
      </c>
      <c r="F35" s="165">
        <f t="shared" si="8"/>
        <v>0</v>
      </c>
      <c r="G35" s="165">
        <f t="shared" si="8"/>
        <v>0</v>
      </c>
      <c r="H35" s="165">
        <f t="shared" si="8"/>
        <v>0</v>
      </c>
      <c r="I35" s="165">
        <f t="shared" si="8"/>
        <v>0</v>
      </c>
      <c r="J35" s="165">
        <f t="shared" si="8"/>
        <v>0</v>
      </c>
      <c r="K35" s="165">
        <f t="shared" si="8"/>
        <v>0</v>
      </c>
      <c r="L35" s="165">
        <f t="shared" si="8"/>
        <v>0</v>
      </c>
      <c r="M35" s="165">
        <f t="shared" si="8"/>
        <v>0</v>
      </c>
      <c r="N35" s="165">
        <f t="shared" si="8"/>
        <v>0</v>
      </c>
      <c r="O35" s="165">
        <f t="shared" si="8"/>
        <v>0</v>
      </c>
      <c r="P35" s="165">
        <f t="shared" si="8"/>
        <v>0</v>
      </c>
      <c r="Q35" s="165">
        <f t="shared" si="8"/>
        <v>0</v>
      </c>
      <c r="R35" s="165">
        <f t="shared" si="8"/>
        <v>0</v>
      </c>
      <c r="S35" s="165">
        <f t="shared" si="8"/>
        <v>0</v>
      </c>
      <c r="T35" s="165">
        <f t="shared" si="8"/>
        <v>0</v>
      </c>
      <c r="U35" s="165">
        <f t="shared" si="8"/>
        <v>0</v>
      </c>
      <c r="V35" s="165">
        <f t="shared" si="8"/>
        <v>0</v>
      </c>
    </row>
    <row r="36" spans="1:22" s="156" customFormat="1" ht="28.5" customHeight="1">
      <c r="A36" s="203"/>
      <c r="B36" s="204" t="s">
        <v>226</v>
      </c>
      <c r="C36" s="174">
        <f>SUM(C35:V35)</f>
        <v>0</v>
      </c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</row>
    <row r="37" spans="1:22" s="156" customFormat="1">
      <c r="A37" s="203"/>
      <c r="B37" s="205"/>
      <c r="C37" s="206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</row>
    <row r="38" spans="1:22" s="156" customFormat="1" ht="17.25" customHeight="1">
      <c r="A38" s="203"/>
      <c r="B38" s="207" t="s">
        <v>197</v>
      </c>
      <c r="C38" s="208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</row>
    <row r="39" spans="1:22" s="156" customFormat="1">
      <c r="A39" s="203"/>
      <c r="B39" s="205"/>
      <c r="C39" s="206"/>
      <c r="D39" s="175"/>
      <c r="E39" s="175"/>
      <c r="F39" s="175"/>
      <c r="G39" s="175"/>
      <c r="H39" s="209"/>
      <c r="I39" s="209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</row>
    <row r="40" spans="1:22" s="156" customFormat="1" ht="18" customHeight="1">
      <c r="A40" s="203"/>
      <c r="B40" s="207" t="s">
        <v>222</v>
      </c>
      <c r="C40" s="190"/>
      <c r="D40" s="175"/>
      <c r="E40" s="210"/>
      <c r="F40" s="219"/>
      <c r="G40" s="210"/>
      <c r="H40" s="210"/>
      <c r="I40" s="211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</row>
    <row r="41" spans="1:22" s="156" customFormat="1">
      <c r="C41" s="162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</row>
    <row r="42" spans="1:22" s="183" customFormat="1">
      <c r="B42" s="212" t="s">
        <v>212</v>
      </c>
      <c r="C42" s="213"/>
      <c r="D42" s="209"/>
      <c r="E42" s="212" t="s">
        <v>216</v>
      </c>
      <c r="F42" s="217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</row>
    <row r="43" spans="1:22" s="156" customFormat="1" ht="38.25" customHeight="1">
      <c r="B43" s="189" t="s">
        <v>213</v>
      </c>
      <c r="C43" s="214" t="e">
        <f>IF(ROUND((C36-C28)/C36,4)&gt;0,(IF(ROUND((C36-C28)/C36,4)&lt;100%,ROUND((C36-C28)/C36,4),100%)),0)</f>
        <v>#DIV/0!</v>
      </c>
      <c r="E43" s="237" t="s">
        <v>217</v>
      </c>
      <c r="F43" s="238"/>
      <c r="G43" s="239"/>
      <c r="H43" s="220" t="e">
        <f>C46*C38</f>
        <v>#DIV/0!</v>
      </c>
      <c r="I43" s="211"/>
    </row>
    <row r="44" spans="1:22" s="156" customFormat="1">
      <c r="E44" s="221"/>
      <c r="F44" s="222"/>
      <c r="G44" s="215"/>
      <c r="H44" s="215"/>
      <c r="I44" s="216"/>
    </row>
    <row r="45" spans="1:22" s="183" customFormat="1" ht="27.75" customHeight="1">
      <c r="B45" s="212" t="s">
        <v>214</v>
      </c>
      <c r="C45" s="217"/>
      <c r="E45" s="236" t="s">
        <v>218</v>
      </c>
      <c r="F45" s="236"/>
      <c r="G45" s="236"/>
      <c r="H45" s="236"/>
      <c r="I45" s="218"/>
    </row>
    <row r="46" spans="1:22" s="156" customFormat="1" ht="38.25" customHeight="1">
      <c r="B46" s="189" t="s">
        <v>215</v>
      </c>
      <c r="C46" s="190" t="e">
        <f>C40*C43</f>
        <v>#DIV/0!</v>
      </c>
      <c r="E46" s="230" t="s">
        <v>219</v>
      </c>
      <c r="F46" s="231"/>
      <c r="G46" s="232"/>
      <c r="H46" s="214" t="e">
        <f>H43/C40</f>
        <v>#DIV/0!</v>
      </c>
      <c r="I46" s="219"/>
    </row>
    <row r="47" spans="1:22" s="156" customFormat="1">
      <c r="E47" s="224" t="s">
        <v>220</v>
      </c>
      <c r="G47" s="215"/>
      <c r="H47" s="228"/>
      <c r="I47" s="216"/>
    </row>
    <row r="48" spans="1:22" s="183" customFormat="1" ht="38.25" customHeight="1">
      <c r="E48" s="230" t="s">
        <v>221</v>
      </c>
      <c r="F48" s="231"/>
      <c r="G48" s="232"/>
      <c r="H48" s="214" t="e">
        <f>C43*C38</f>
        <v>#DIV/0!</v>
      </c>
    </row>
    <row r="49" spans="2:9" s="156" customFormat="1"/>
    <row r="50" spans="2:9" s="156" customFormat="1"/>
    <row r="51" spans="2:9" s="183" customFormat="1"/>
    <row r="52" spans="2:9" s="156" customFormat="1">
      <c r="D52" s="223"/>
    </row>
    <row r="53" spans="2:9" s="156" customFormat="1"/>
    <row r="54" spans="2:9" s="156" customFormat="1"/>
    <row r="55" spans="2:9" s="156" customFormat="1">
      <c r="B55" s="221"/>
      <c r="C55" s="225"/>
      <c r="E55" s="210"/>
      <c r="F55" s="210"/>
      <c r="G55" s="210"/>
      <c r="H55" s="210"/>
      <c r="I55" s="211"/>
    </row>
    <row r="56" spans="2:9" s="156" customFormat="1">
      <c r="C56" s="162"/>
    </row>
    <row r="57" spans="2:9" s="156" customFormat="1"/>
  </sheetData>
  <mergeCells count="10">
    <mergeCell ref="E3:H3"/>
    <mergeCell ref="E5:H5"/>
    <mergeCell ref="E46:G46"/>
    <mergeCell ref="E48:G48"/>
    <mergeCell ref="E7:H7"/>
    <mergeCell ref="E9:H9"/>
    <mergeCell ref="E11:H11"/>
    <mergeCell ref="E13:H13"/>
    <mergeCell ref="E45:H45"/>
    <mergeCell ref="E43:G43"/>
  </mergeCells>
  <pageMargins left="0.35433070866141736" right="0.43307086614173229" top="0.43307086614173229" bottom="0.43307086614173229" header="0.31496062992125984" footer="0.23622047244094491"/>
  <pageSetup paperSize="9" scale="36" orientation="landscape" verticalDpi="1200" r:id="rId1"/>
  <headerFooter>
    <oddFooter>&amp;C&amp;8Strona &amp;P z &amp;N&amp;R&amp;8&amp;A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26"/>
  <sheetViews>
    <sheetView showWhiteSpace="0" topLeftCell="A40" zoomScaleNormal="100" zoomScalePageLayoutView="80" workbookViewId="0">
      <selection activeCell="D80" sqref="D80"/>
    </sheetView>
  </sheetViews>
  <sheetFormatPr defaultRowHeight="12.75"/>
  <cols>
    <col min="1" max="1" width="4.28515625" style="61" customWidth="1"/>
    <col min="2" max="2" width="43.85546875" style="52" customWidth="1"/>
    <col min="3" max="22" width="15.7109375" style="59" customWidth="1"/>
    <col min="23" max="60" width="9.140625" style="60"/>
    <col min="61" max="16384" width="9.140625" style="61"/>
  </cols>
  <sheetData>
    <row r="1" spans="1:60" s="58" customFormat="1">
      <c r="A1" s="53" t="s">
        <v>149</v>
      </c>
      <c r="B1" s="53"/>
      <c r="C1" s="54"/>
      <c r="D1" s="54"/>
      <c r="E1" s="55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</row>
    <row r="2" spans="1:60">
      <c r="A2" s="52"/>
    </row>
    <row r="3" spans="1:60" s="65" customFormat="1">
      <c r="A3" s="62" t="s">
        <v>0</v>
      </c>
      <c r="B3" s="63" t="s">
        <v>1</v>
      </c>
      <c r="C3" s="64" t="s">
        <v>2</v>
      </c>
      <c r="D3" s="64" t="s">
        <v>2</v>
      </c>
      <c r="E3" s="64" t="s">
        <v>2</v>
      </c>
      <c r="F3" s="64" t="s">
        <v>2</v>
      </c>
      <c r="G3" s="64" t="s">
        <v>2</v>
      </c>
      <c r="H3" s="64" t="s">
        <v>2</v>
      </c>
      <c r="I3" s="64" t="s">
        <v>2</v>
      </c>
      <c r="J3" s="64" t="s">
        <v>2</v>
      </c>
      <c r="K3" s="64" t="s">
        <v>2</v>
      </c>
      <c r="L3" s="64" t="s">
        <v>2</v>
      </c>
      <c r="M3" s="64" t="s">
        <v>2</v>
      </c>
      <c r="N3" s="64" t="s">
        <v>2</v>
      </c>
      <c r="O3" s="64" t="s">
        <v>2</v>
      </c>
      <c r="P3" s="64" t="s">
        <v>2</v>
      </c>
      <c r="Q3" s="64" t="s">
        <v>2</v>
      </c>
      <c r="R3" s="64" t="s">
        <v>2</v>
      </c>
      <c r="S3" s="64" t="s">
        <v>2</v>
      </c>
      <c r="T3" s="64" t="s">
        <v>2</v>
      </c>
      <c r="U3" s="64" t="s">
        <v>2</v>
      </c>
      <c r="V3" s="64" t="s">
        <v>2</v>
      </c>
    </row>
    <row r="4" spans="1:60">
      <c r="A4" s="66" t="s">
        <v>3</v>
      </c>
      <c r="B4" s="67" t="s">
        <v>31</v>
      </c>
      <c r="C4" s="68">
        <f t="shared" ref="C4:V4" si="0">SUM(C5:C8)</f>
        <v>0</v>
      </c>
      <c r="D4" s="68">
        <f t="shared" si="0"/>
        <v>0</v>
      </c>
      <c r="E4" s="68">
        <f t="shared" si="0"/>
        <v>0</v>
      </c>
      <c r="F4" s="68">
        <f t="shared" si="0"/>
        <v>0</v>
      </c>
      <c r="G4" s="68">
        <f t="shared" si="0"/>
        <v>0</v>
      </c>
      <c r="H4" s="68">
        <f t="shared" si="0"/>
        <v>0</v>
      </c>
      <c r="I4" s="68">
        <f t="shared" si="0"/>
        <v>0</v>
      </c>
      <c r="J4" s="68">
        <f t="shared" si="0"/>
        <v>0</v>
      </c>
      <c r="K4" s="68">
        <f t="shared" si="0"/>
        <v>0</v>
      </c>
      <c r="L4" s="68">
        <f t="shared" si="0"/>
        <v>0</v>
      </c>
      <c r="M4" s="68">
        <f t="shared" si="0"/>
        <v>0</v>
      </c>
      <c r="N4" s="68">
        <f t="shared" si="0"/>
        <v>0</v>
      </c>
      <c r="O4" s="68">
        <f t="shared" si="0"/>
        <v>0</v>
      </c>
      <c r="P4" s="68">
        <f t="shared" si="0"/>
        <v>0</v>
      </c>
      <c r="Q4" s="68">
        <f t="shared" si="0"/>
        <v>0</v>
      </c>
      <c r="R4" s="68">
        <f t="shared" si="0"/>
        <v>0</v>
      </c>
      <c r="S4" s="68">
        <f t="shared" si="0"/>
        <v>0</v>
      </c>
      <c r="T4" s="68">
        <f t="shared" si="0"/>
        <v>0</v>
      </c>
      <c r="U4" s="68">
        <f t="shared" si="0"/>
        <v>0</v>
      </c>
      <c r="V4" s="68">
        <f t="shared" si="0"/>
        <v>0</v>
      </c>
    </row>
    <row r="5" spans="1:60">
      <c r="A5" s="69" t="s">
        <v>27</v>
      </c>
      <c r="B5" s="70" t="s">
        <v>32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60">
      <c r="A6" s="69" t="s">
        <v>33</v>
      </c>
      <c r="B6" s="70" t="s">
        <v>34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</row>
    <row r="7" spans="1:60" ht="25.5">
      <c r="A7" s="69" t="s">
        <v>35</v>
      </c>
      <c r="B7" s="70" t="s">
        <v>36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1:60">
      <c r="A8" s="69" t="s">
        <v>37</v>
      </c>
      <c r="B8" s="70" t="s">
        <v>38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</row>
    <row r="9" spans="1:60">
      <c r="A9" s="72" t="s">
        <v>11</v>
      </c>
      <c r="B9" s="73" t="s">
        <v>39</v>
      </c>
      <c r="C9" s="68">
        <f t="shared" ref="C9:V9" si="1">SUM(C10:C17)</f>
        <v>0</v>
      </c>
      <c r="D9" s="68">
        <f t="shared" si="1"/>
        <v>0</v>
      </c>
      <c r="E9" s="68">
        <f t="shared" si="1"/>
        <v>0</v>
      </c>
      <c r="F9" s="68">
        <f t="shared" si="1"/>
        <v>0</v>
      </c>
      <c r="G9" s="68">
        <f t="shared" si="1"/>
        <v>0</v>
      </c>
      <c r="H9" s="68">
        <f t="shared" si="1"/>
        <v>0</v>
      </c>
      <c r="I9" s="68">
        <f t="shared" si="1"/>
        <v>0</v>
      </c>
      <c r="J9" s="68">
        <f t="shared" si="1"/>
        <v>0</v>
      </c>
      <c r="K9" s="68">
        <f t="shared" si="1"/>
        <v>0</v>
      </c>
      <c r="L9" s="68">
        <f t="shared" si="1"/>
        <v>0</v>
      </c>
      <c r="M9" s="68">
        <f t="shared" si="1"/>
        <v>0</v>
      </c>
      <c r="N9" s="68">
        <f t="shared" si="1"/>
        <v>0</v>
      </c>
      <c r="O9" s="68">
        <f t="shared" si="1"/>
        <v>0</v>
      </c>
      <c r="P9" s="68">
        <f t="shared" si="1"/>
        <v>0</v>
      </c>
      <c r="Q9" s="68">
        <f t="shared" si="1"/>
        <v>0</v>
      </c>
      <c r="R9" s="68">
        <f t="shared" si="1"/>
        <v>0</v>
      </c>
      <c r="S9" s="68">
        <f t="shared" si="1"/>
        <v>0</v>
      </c>
      <c r="T9" s="68">
        <f t="shared" si="1"/>
        <v>0</v>
      </c>
      <c r="U9" s="68">
        <f t="shared" si="1"/>
        <v>0</v>
      </c>
      <c r="V9" s="68">
        <f t="shared" si="1"/>
        <v>0</v>
      </c>
    </row>
    <row r="10" spans="1:60">
      <c r="A10" s="74" t="s">
        <v>27</v>
      </c>
      <c r="B10" s="75" t="s">
        <v>40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</row>
    <row r="11" spans="1:60">
      <c r="A11" s="74" t="s">
        <v>33</v>
      </c>
      <c r="B11" s="75" t="s">
        <v>41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60">
      <c r="A12" s="74" t="s">
        <v>35</v>
      </c>
      <c r="B12" s="75" t="s">
        <v>42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</row>
    <row r="13" spans="1:60">
      <c r="A13" s="74" t="s">
        <v>37</v>
      </c>
      <c r="B13" s="75" t="s">
        <v>43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</row>
    <row r="14" spans="1:60">
      <c r="A14" s="74" t="s">
        <v>44</v>
      </c>
      <c r="B14" s="75" t="s">
        <v>45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</row>
    <row r="15" spans="1:60">
      <c r="A15" s="74" t="s">
        <v>46</v>
      </c>
      <c r="B15" s="75" t="s">
        <v>47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60">
      <c r="A16" s="74" t="s">
        <v>48</v>
      </c>
      <c r="B16" s="75" t="s">
        <v>49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</row>
    <row r="17" spans="1:22">
      <c r="A17" s="69" t="s">
        <v>50</v>
      </c>
      <c r="B17" s="70" t="s">
        <v>51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</row>
    <row r="18" spans="1:22">
      <c r="A18" s="76" t="s">
        <v>16</v>
      </c>
      <c r="B18" s="77" t="s">
        <v>52</v>
      </c>
      <c r="C18" s="78">
        <f>C4-C9</f>
        <v>0</v>
      </c>
      <c r="D18" s="78">
        <f t="shared" ref="D18:V18" si="2">D4-D9</f>
        <v>0</v>
      </c>
      <c r="E18" s="78">
        <f t="shared" si="2"/>
        <v>0</v>
      </c>
      <c r="F18" s="78">
        <f t="shared" si="2"/>
        <v>0</v>
      </c>
      <c r="G18" s="78">
        <f t="shared" si="2"/>
        <v>0</v>
      </c>
      <c r="H18" s="78">
        <f t="shared" si="2"/>
        <v>0</v>
      </c>
      <c r="I18" s="78">
        <f t="shared" si="2"/>
        <v>0</v>
      </c>
      <c r="J18" s="78">
        <f t="shared" si="2"/>
        <v>0</v>
      </c>
      <c r="K18" s="78">
        <f t="shared" si="2"/>
        <v>0</v>
      </c>
      <c r="L18" s="78">
        <f t="shared" si="2"/>
        <v>0</v>
      </c>
      <c r="M18" s="78">
        <f t="shared" si="2"/>
        <v>0</v>
      </c>
      <c r="N18" s="78">
        <f t="shared" si="2"/>
        <v>0</v>
      </c>
      <c r="O18" s="78">
        <f t="shared" si="2"/>
        <v>0</v>
      </c>
      <c r="P18" s="78">
        <f t="shared" si="2"/>
        <v>0</v>
      </c>
      <c r="Q18" s="78">
        <f t="shared" si="2"/>
        <v>0</v>
      </c>
      <c r="R18" s="78">
        <f t="shared" si="2"/>
        <v>0</v>
      </c>
      <c r="S18" s="78">
        <f t="shared" si="2"/>
        <v>0</v>
      </c>
      <c r="T18" s="78">
        <f t="shared" si="2"/>
        <v>0</v>
      </c>
      <c r="U18" s="78">
        <f t="shared" si="2"/>
        <v>0</v>
      </c>
      <c r="V18" s="78">
        <f t="shared" si="2"/>
        <v>0</v>
      </c>
    </row>
    <row r="19" spans="1:22">
      <c r="A19" s="66" t="s">
        <v>17</v>
      </c>
      <c r="B19" s="67" t="s">
        <v>53</v>
      </c>
      <c r="C19" s="68">
        <f>SUM(C20:C21)</f>
        <v>0</v>
      </c>
      <c r="D19" s="68">
        <f t="shared" ref="D19:V19" si="3">SUM(D20:D21)</f>
        <v>0</v>
      </c>
      <c r="E19" s="68">
        <f t="shared" si="3"/>
        <v>0</v>
      </c>
      <c r="F19" s="68">
        <f t="shared" si="3"/>
        <v>0</v>
      </c>
      <c r="G19" s="68">
        <f t="shared" si="3"/>
        <v>0</v>
      </c>
      <c r="H19" s="68">
        <f t="shared" si="3"/>
        <v>0</v>
      </c>
      <c r="I19" s="68">
        <f t="shared" si="3"/>
        <v>0</v>
      </c>
      <c r="J19" s="68">
        <f t="shared" si="3"/>
        <v>0</v>
      </c>
      <c r="K19" s="68">
        <f t="shared" si="3"/>
        <v>0</v>
      </c>
      <c r="L19" s="68">
        <f t="shared" si="3"/>
        <v>0</v>
      </c>
      <c r="M19" s="68">
        <f t="shared" si="3"/>
        <v>0</v>
      </c>
      <c r="N19" s="68">
        <f t="shared" si="3"/>
        <v>0</v>
      </c>
      <c r="O19" s="68">
        <f t="shared" si="3"/>
        <v>0</v>
      </c>
      <c r="P19" s="68">
        <f t="shared" si="3"/>
        <v>0</v>
      </c>
      <c r="Q19" s="68">
        <f t="shared" si="3"/>
        <v>0</v>
      </c>
      <c r="R19" s="68">
        <f t="shared" si="3"/>
        <v>0</v>
      </c>
      <c r="S19" s="68">
        <f t="shared" si="3"/>
        <v>0</v>
      </c>
      <c r="T19" s="68">
        <f t="shared" si="3"/>
        <v>0</v>
      </c>
      <c r="U19" s="68">
        <f t="shared" si="3"/>
        <v>0</v>
      </c>
      <c r="V19" s="68">
        <f t="shared" si="3"/>
        <v>0</v>
      </c>
    </row>
    <row r="20" spans="1:22">
      <c r="A20" s="74" t="s">
        <v>27</v>
      </c>
      <c r="B20" s="79" t="s">
        <v>54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</row>
    <row r="21" spans="1:22">
      <c r="A21" s="74" t="s">
        <v>33</v>
      </c>
      <c r="B21" s="79" t="s">
        <v>55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</row>
    <row r="22" spans="1:22">
      <c r="A22" s="66" t="s">
        <v>19</v>
      </c>
      <c r="B22" s="67" t="s">
        <v>56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</row>
    <row r="23" spans="1:22">
      <c r="A23" s="76" t="s">
        <v>20</v>
      </c>
      <c r="B23" s="77" t="s">
        <v>57</v>
      </c>
      <c r="C23" s="78">
        <f t="shared" ref="C23:V23" si="4">C18+C19-C22</f>
        <v>0</v>
      </c>
      <c r="D23" s="78">
        <f t="shared" si="4"/>
        <v>0</v>
      </c>
      <c r="E23" s="78">
        <f t="shared" si="4"/>
        <v>0</v>
      </c>
      <c r="F23" s="78">
        <f t="shared" si="4"/>
        <v>0</v>
      </c>
      <c r="G23" s="78">
        <f t="shared" si="4"/>
        <v>0</v>
      </c>
      <c r="H23" s="78">
        <f t="shared" si="4"/>
        <v>0</v>
      </c>
      <c r="I23" s="78">
        <f t="shared" si="4"/>
        <v>0</v>
      </c>
      <c r="J23" s="78">
        <f t="shared" si="4"/>
        <v>0</v>
      </c>
      <c r="K23" s="78">
        <f t="shared" si="4"/>
        <v>0</v>
      </c>
      <c r="L23" s="78">
        <f t="shared" si="4"/>
        <v>0</v>
      </c>
      <c r="M23" s="78">
        <f t="shared" si="4"/>
        <v>0</v>
      </c>
      <c r="N23" s="78">
        <f t="shared" si="4"/>
        <v>0</v>
      </c>
      <c r="O23" s="78">
        <f t="shared" si="4"/>
        <v>0</v>
      </c>
      <c r="P23" s="78">
        <f t="shared" si="4"/>
        <v>0</v>
      </c>
      <c r="Q23" s="78">
        <f t="shared" si="4"/>
        <v>0</v>
      </c>
      <c r="R23" s="78">
        <f t="shared" si="4"/>
        <v>0</v>
      </c>
      <c r="S23" s="78">
        <f t="shared" si="4"/>
        <v>0</v>
      </c>
      <c r="T23" s="78">
        <f t="shared" si="4"/>
        <v>0</v>
      </c>
      <c r="U23" s="78">
        <f t="shared" si="4"/>
        <v>0</v>
      </c>
      <c r="V23" s="78">
        <f t="shared" si="4"/>
        <v>0</v>
      </c>
    </row>
    <row r="24" spans="1:22">
      <c r="A24" s="66" t="s">
        <v>23</v>
      </c>
      <c r="B24" s="67" t="s">
        <v>58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</row>
    <row r="25" spans="1:22">
      <c r="A25" s="66" t="s">
        <v>24</v>
      </c>
      <c r="B25" s="67" t="s">
        <v>59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</row>
    <row r="26" spans="1:22" ht="13.5" customHeight="1">
      <c r="A26" s="76" t="s">
        <v>27</v>
      </c>
      <c r="B26" s="77" t="s">
        <v>60</v>
      </c>
      <c r="C26" s="78">
        <f t="shared" ref="C26:V26" si="5">C23+C24-C25</f>
        <v>0</v>
      </c>
      <c r="D26" s="78">
        <f t="shared" si="5"/>
        <v>0</v>
      </c>
      <c r="E26" s="78">
        <f t="shared" si="5"/>
        <v>0</v>
      </c>
      <c r="F26" s="78">
        <f t="shared" si="5"/>
        <v>0</v>
      </c>
      <c r="G26" s="78">
        <f t="shared" si="5"/>
        <v>0</v>
      </c>
      <c r="H26" s="78">
        <f t="shared" si="5"/>
        <v>0</v>
      </c>
      <c r="I26" s="78">
        <f t="shared" si="5"/>
        <v>0</v>
      </c>
      <c r="J26" s="78">
        <f t="shared" si="5"/>
        <v>0</v>
      </c>
      <c r="K26" s="78">
        <f t="shared" si="5"/>
        <v>0</v>
      </c>
      <c r="L26" s="78">
        <f t="shared" si="5"/>
        <v>0</v>
      </c>
      <c r="M26" s="78">
        <f t="shared" si="5"/>
        <v>0</v>
      </c>
      <c r="N26" s="78">
        <f t="shared" si="5"/>
        <v>0</v>
      </c>
      <c r="O26" s="78">
        <f t="shared" si="5"/>
        <v>0</v>
      </c>
      <c r="P26" s="78">
        <f t="shared" si="5"/>
        <v>0</v>
      </c>
      <c r="Q26" s="78">
        <f t="shared" si="5"/>
        <v>0</v>
      </c>
      <c r="R26" s="78">
        <f t="shared" si="5"/>
        <v>0</v>
      </c>
      <c r="S26" s="78">
        <f t="shared" si="5"/>
        <v>0</v>
      </c>
      <c r="T26" s="78">
        <f t="shared" si="5"/>
        <v>0</v>
      </c>
      <c r="U26" s="78">
        <f t="shared" si="5"/>
        <v>0</v>
      </c>
      <c r="V26" s="78">
        <f t="shared" si="5"/>
        <v>0</v>
      </c>
    </row>
    <row r="27" spans="1:22">
      <c r="A27" s="69" t="s">
        <v>27</v>
      </c>
      <c r="B27" s="70" t="s">
        <v>61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</row>
    <row r="28" spans="1:22">
      <c r="A28" s="69" t="s">
        <v>33</v>
      </c>
      <c r="B28" s="70" t="s">
        <v>62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</row>
    <row r="29" spans="1:22">
      <c r="A29" s="76" t="s">
        <v>63</v>
      </c>
      <c r="B29" s="77" t="s">
        <v>64</v>
      </c>
      <c r="C29" s="78">
        <f t="shared" ref="C29:V29" si="6">C26+C27-C28</f>
        <v>0</v>
      </c>
      <c r="D29" s="78">
        <f t="shared" si="6"/>
        <v>0</v>
      </c>
      <c r="E29" s="78">
        <f t="shared" si="6"/>
        <v>0</v>
      </c>
      <c r="F29" s="78">
        <f t="shared" si="6"/>
        <v>0</v>
      </c>
      <c r="G29" s="78">
        <f t="shared" si="6"/>
        <v>0</v>
      </c>
      <c r="H29" s="78">
        <f t="shared" si="6"/>
        <v>0</v>
      </c>
      <c r="I29" s="78">
        <f t="shared" si="6"/>
        <v>0</v>
      </c>
      <c r="J29" s="78">
        <f t="shared" si="6"/>
        <v>0</v>
      </c>
      <c r="K29" s="78">
        <f t="shared" si="6"/>
        <v>0</v>
      </c>
      <c r="L29" s="78">
        <f t="shared" si="6"/>
        <v>0</v>
      </c>
      <c r="M29" s="78">
        <f t="shared" si="6"/>
        <v>0</v>
      </c>
      <c r="N29" s="78">
        <f t="shared" si="6"/>
        <v>0</v>
      </c>
      <c r="O29" s="78">
        <f t="shared" si="6"/>
        <v>0</v>
      </c>
      <c r="P29" s="78">
        <f t="shared" si="6"/>
        <v>0</v>
      </c>
      <c r="Q29" s="78">
        <f t="shared" si="6"/>
        <v>0</v>
      </c>
      <c r="R29" s="78">
        <f t="shared" si="6"/>
        <v>0</v>
      </c>
      <c r="S29" s="78">
        <f t="shared" si="6"/>
        <v>0</v>
      </c>
      <c r="T29" s="78">
        <f t="shared" si="6"/>
        <v>0</v>
      </c>
      <c r="U29" s="78">
        <f t="shared" si="6"/>
        <v>0</v>
      </c>
      <c r="V29" s="78">
        <f t="shared" si="6"/>
        <v>0</v>
      </c>
    </row>
    <row r="30" spans="1:22">
      <c r="A30" s="80" t="s">
        <v>65</v>
      </c>
      <c r="B30" s="67" t="s">
        <v>66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</row>
    <row r="31" spans="1:22">
      <c r="A31" s="80" t="s">
        <v>67</v>
      </c>
      <c r="B31" s="67" t="s">
        <v>68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</row>
    <row r="32" spans="1:22">
      <c r="A32" s="81" t="s">
        <v>69</v>
      </c>
      <c r="B32" s="82" t="s">
        <v>70</v>
      </c>
      <c r="C32" s="83">
        <f t="shared" ref="C32:V32" si="7">C29-C30-C31</f>
        <v>0</v>
      </c>
      <c r="D32" s="83">
        <f t="shared" si="7"/>
        <v>0</v>
      </c>
      <c r="E32" s="83">
        <f t="shared" si="7"/>
        <v>0</v>
      </c>
      <c r="F32" s="83">
        <f t="shared" si="7"/>
        <v>0</v>
      </c>
      <c r="G32" s="83">
        <f t="shared" si="7"/>
        <v>0</v>
      </c>
      <c r="H32" s="83">
        <f t="shared" si="7"/>
        <v>0</v>
      </c>
      <c r="I32" s="83">
        <f t="shared" si="7"/>
        <v>0</v>
      </c>
      <c r="J32" s="83">
        <f t="shared" si="7"/>
        <v>0</v>
      </c>
      <c r="K32" s="83">
        <f t="shared" si="7"/>
        <v>0</v>
      </c>
      <c r="L32" s="83">
        <f t="shared" si="7"/>
        <v>0</v>
      </c>
      <c r="M32" s="83">
        <f t="shared" si="7"/>
        <v>0</v>
      </c>
      <c r="N32" s="83">
        <f t="shared" si="7"/>
        <v>0</v>
      </c>
      <c r="O32" s="83">
        <f t="shared" si="7"/>
        <v>0</v>
      </c>
      <c r="P32" s="83">
        <f t="shared" si="7"/>
        <v>0</v>
      </c>
      <c r="Q32" s="83">
        <f t="shared" si="7"/>
        <v>0</v>
      </c>
      <c r="R32" s="83">
        <f t="shared" si="7"/>
        <v>0</v>
      </c>
      <c r="S32" s="83">
        <f t="shared" si="7"/>
        <v>0</v>
      </c>
      <c r="T32" s="83">
        <f t="shared" si="7"/>
        <v>0</v>
      </c>
      <c r="U32" s="83">
        <f t="shared" si="7"/>
        <v>0</v>
      </c>
      <c r="V32" s="83">
        <f t="shared" si="7"/>
        <v>0</v>
      </c>
    </row>
    <row r="33" spans="1:60">
      <c r="A33" s="84"/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</row>
    <row r="34" spans="1:60" s="91" customFormat="1">
      <c r="A34" s="87"/>
      <c r="B34" s="88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</row>
    <row r="35" spans="1:60" s="91" customFormat="1">
      <c r="A35" s="53" t="s">
        <v>148</v>
      </c>
      <c r="B35" s="53"/>
      <c r="C35" s="54"/>
      <c r="D35" s="54"/>
      <c r="E35" s="56"/>
      <c r="F35" s="56"/>
      <c r="G35" s="55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</row>
    <row r="36" spans="1:60" s="91" customFormat="1">
      <c r="A36" s="52"/>
      <c r="B36" s="52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</row>
    <row r="37" spans="1:60" s="91" customFormat="1">
      <c r="A37" s="62" t="s">
        <v>0</v>
      </c>
      <c r="B37" s="63" t="s">
        <v>1</v>
      </c>
      <c r="C37" s="64" t="s">
        <v>2</v>
      </c>
      <c r="D37" s="64" t="s">
        <v>2</v>
      </c>
      <c r="E37" s="64" t="s">
        <v>2</v>
      </c>
      <c r="F37" s="64" t="s">
        <v>2</v>
      </c>
      <c r="G37" s="64" t="s">
        <v>2</v>
      </c>
      <c r="H37" s="64" t="s">
        <v>2</v>
      </c>
      <c r="I37" s="64" t="s">
        <v>2</v>
      </c>
      <c r="J37" s="64" t="s">
        <v>2</v>
      </c>
      <c r="K37" s="64" t="s">
        <v>2</v>
      </c>
      <c r="L37" s="64" t="s">
        <v>2</v>
      </c>
      <c r="M37" s="64" t="s">
        <v>2</v>
      </c>
      <c r="N37" s="64" t="s">
        <v>2</v>
      </c>
      <c r="O37" s="64" t="s">
        <v>2</v>
      </c>
      <c r="P37" s="64" t="s">
        <v>2</v>
      </c>
      <c r="Q37" s="64" t="s">
        <v>2</v>
      </c>
      <c r="R37" s="64" t="s">
        <v>2</v>
      </c>
      <c r="S37" s="64" t="s">
        <v>2</v>
      </c>
      <c r="T37" s="64" t="s">
        <v>2</v>
      </c>
      <c r="U37" s="64" t="s">
        <v>2</v>
      </c>
      <c r="V37" s="64" t="s">
        <v>2</v>
      </c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</row>
    <row r="38" spans="1:60" s="91" customFormat="1" ht="25.5">
      <c r="A38" s="92" t="s">
        <v>3</v>
      </c>
      <c r="B38" s="93" t="s">
        <v>71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</row>
    <row r="39" spans="1:60" s="91" customFormat="1">
      <c r="A39" s="95" t="s">
        <v>27</v>
      </c>
      <c r="B39" s="77" t="s">
        <v>70</v>
      </c>
      <c r="C39" s="78">
        <f t="shared" ref="C39:V39" si="8">C32</f>
        <v>0</v>
      </c>
      <c r="D39" s="78">
        <f t="shared" si="8"/>
        <v>0</v>
      </c>
      <c r="E39" s="78">
        <f t="shared" si="8"/>
        <v>0</v>
      </c>
      <c r="F39" s="78">
        <f t="shared" si="8"/>
        <v>0</v>
      </c>
      <c r="G39" s="78">
        <f t="shared" si="8"/>
        <v>0</v>
      </c>
      <c r="H39" s="78">
        <f t="shared" si="8"/>
        <v>0</v>
      </c>
      <c r="I39" s="78">
        <f t="shared" si="8"/>
        <v>0</v>
      </c>
      <c r="J39" s="78">
        <f t="shared" si="8"/>
        <v>0</v>
      </c>
      <c r="K39" s="78">
        <f t="shared" si="8"/>
        <v>0</v>
      </c>
      <c r="L39" s="78">
        <f t="shared" si="8"/>
        <v>0</v>
      </c>
      <c r="M39" s="78">
        <f t="shared" si="8"/>
        <v>0</v>
      </c>
      <c r="N39" s="78">
        <f t="shared" si="8"/>
        <v>0</v>
      </c>
      <c r="O39" s="78">
        <f t="shared" si="8"/>
        <v>0</v>
      </c>
      <c r="P39" s="78">
        <f t="shared" si="8"/>
        <v>0</v>
      </c>
      <c r="Q39" s="78">
        <f t="shared" si="8"/>
        <v>0</v>
      </c>
      <c r="R39" s="78">
        <f t="shared" si="8"/>
        <v>0</v>
      </c>
      <c r="S39" s="78">
        <f t="shared" si="8"/>
        <v>0</v>
      </c>
      <c r="T39" s="78">
        <f t="shared" si="8"/>
        <v>0</v>
      </c>
      <c r="U39" s="78">
        <f t="shared" si="8"/>
        <v>0</v>
      </c>
      <c r="V39" s="78">
        <f t="shared" si="8"/>
        <v>0</v>
      </c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</row>
    <row r="40" spans="1:60" s="91" customFormat="1">
      <c r="A40" s="95" t="s">
        <v>33</v>
      </c>
      <c r="B40" s="77" t="s">
        <v>72</v>
      </c>
      <c r="C40" s="78">
        <f t="shared" ref="C40:V40" si="9">SUM(C41:C48)</f>
        <v>0</v>
      </c>
      <c r="D40" s="78">
        <f t="shared" si="9"/>
        <v>0</v>
      </c>
      <c r="E40" s="78">
        <f t="shared" si="9"/>
        <v>0</v>
      </c>
      <c r="F40" s="78">
        <f t="shared" si="9"/>
        <v>0</v>
      </c>
      <c r="G40" s="78">
        <f t="shared" si="9"/>
        <v>0</v>
      </c>
      <c r="H40" s="78">
        <f t="shared" si="9"/>
        <v>0</v>
      </c>
      <c r="I40" s="78">
        <f t="shared" si="9"/>
        <v>0</v>
      </c>
      <c r="J40" s="78">
        <f t="shared" si="9"/>
        <v>0</v>
      </c>
      <c r="K40" s="78">
        <f t="shared" si="9"/>
        <v>0</v>
      </c>
      <c r="L40" s="78">
        <f t="shared" si="9"/>
        <v>0</v>
      </c>
      <c r="M40" s="78">
        <f t="shared" si="9"/>
        <v>0</v>
      </c>
      <c r="N40" s="78">
        <f t="shared" si="9"/>
        <v>0</v>
      </c>
      <c r="O40" s="78">
        <f t="shared" si="9"/>
        <v>0</v>
      </c>
      <c r="P40" s="78">
        <f t="shared" si="9"/>
        <v>0</v>
      </c>
      <c r="Q40" s="78">
        <f t="shared" si="9"/>
        <v>0</v>
      </c>
      <c r="R40" s="78">
        <f t="shared" si="9"/>
        <v>0</v>
      </c>
      <c r="S40" s="78">
        <f t="shared" si="9"/>
        <v>0</v>
      </c>
      <c r="T40" s="78">
        <f t="shared" si="9"/>
        <v>0</v>
      </c>
      <c r="U40" s="78">
        <f t="shared" si="9"/>
        <v>0</v>
      </c>
      <c r="V40" s="78">
        <f t="shared" si="9"/>
        <v>0</v>
      </c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</row>
    <row r="41" spans="1:60" s="91" customFormat="1">
      <c r="A41" s="96">
        <v>1</v>
      </c>
      <c r="B41" s="70" t="s">
        <v>73</v>
      </c>
      <c r="C41" s="71">
        <f t="shared" ref="C41:V41" si="10">C10</f>
        <v>0</v>
      </c>
      <c r="D41" s="71">
        <f t="shared" si="10"/>
        <v>0</v>
      </c>
      <c r="E41" s="71">
        <f t="shared" si="10"/>
        <v>0</v>
      </c>
      <c r="F41" s="71">
        <f t="shared" si="10"/>
        <v>0</v>
      </c>
      <c r="G41" s="71">
        <f t="shared" si="10"/>
        <v>0</v>
      </c>
      <c r="H41" s="71">
        <f t="shared" si="10"/>
        <v>0</v>
      </c>
      <c r="I41" s="71">
        <f t="shared" si="10"/>
        <v>0</v>
      </c>
      <c r="J41" s="71">
        <f t="shared" si="10"/>
        <v>0</v>
      </c>
      <c r="K41" s="71">
        <f t="shared" si="10"/>
        <v>0</v>
      </c>
      <c r="L41" s="71">
        <f t="shared" si="10"/>
        <v>0</v>
      </c>
      <c r="M41" s="71">
        <f t="shared" si="10"/>
        <v>0</v>
      </c>
      <c r="N41" s="71">
        <f t="shared" si="10"/>
        <v>0</v>
      </c>
      <c r="O41" s="71">
        <f t="shared" si="10"/>
        <v>0</v>
      </c>
      <c r="P41" s="71">
        <f t="shared" si="10"/>
        <v>0</v>
      </c>
      <c r="Q41" s="71">
        <f t="shared" si="10"/>
        <v>0</v>
      </c>
      <c r="R41" s="71">
        <f t="shared" si="10"/>
        <v>0</v>
      </c>
      <c r="S41" s="71">
        <f t="shared" si="10"/>
        <v>0</v>
      </c>
      <c r="T41" s="71">
        <f t="shared" si="10"/>
        <v>0</v>
      </c>
      <c r="U41" s="71">
        <f t="shared" si="10"/>
        <v>0</v>
      </c>
      <c r="V41" s="71">
        <f t="shared" si="10"/>
        <v>0</v>
      </c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</row>
    <row r="42" spans="1:60" s="91" customFormat="1">
      <c r="A42" s="96">
        <v>2</v>
      </c>
      <c r="B42" s="70" t="s">
        <v>74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</row>
    <row r="43" spans="1:60" s="91" customFormat="1" ht="25.5">
      <c r="A43" s="96">
        <v>3</v>
      </c>
      <c r="B43" s="70" t="s">
        <v>75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</row>
    <row r="44" spans="1:60" s="91" customFormat="1">
      <c r="A44" s="96">
        <v>4</v>
      </c>
      <c r="B44" s="70" t="s">
        <v>76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</row>
    <row r="45" spans="1:60" s="91" customFormat="1">
      <c r="A45" s="96">
        <v>5</v>
      </c>
      <c r="B45" s="70" t="s">
        <v>77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</row>
    <row r="46" spans="1:60" s="91" customFormat="1">
      <c r="A46" s="96">
        <v>6</v>
      </c>
      <c r="B46" s="70" t="s">
        <v>78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</v>
      </c>
      <c r="R46" s="71">
        <v>0</v>
      </c>
      <c r="S46" s="71">
        <v>0</v>
      </c>
      <c r="T46" s="71">
        <v>0</v>
      </c>
      <c r="U46" s="71">
        <v>0</v>
      </c>
      <c r="V46" s="71">
        <v>0</v>
      </c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</row>
    <row r="47" spans="1:60" s="91" customFormat="1">
      <c r="A47" s="96">
        <v>7</v>
      </c>
      <c r="B47" s="70" t="s">
        <v>79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</row>
    <row r="48" spans="1:60" s="91" customFormat="1">
      <c r="A48" s="96">
        <v>8</v>
      </c>
      <c r="B48" s="70" t="s">
        <v>80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</row>
    <row r="49" spans="1:60" s="91" customFormat="1" ht="25.5">
      <c r="A49" s="97" t="s">
        <v>35</v>
      </c>
      <c r="B49" s="82" t="s">
        <v>81</v>
      </c>
      <c r="C49" s="83">
        <f>C39+C40</f>
        <v>0</v>
      </c>
      <c r="D49" s="83">
        <f t="shared" ref="D49:V49" si="11">D39+D40</f>
        <v>0</v>
      </c>
      <c r="E49" s="83">
        <f t="shared" si="11"/>
        <v>0</v>
      </c>
      <c r="F49" s="83">
        <f t="shared" si="11"/>
        <v>0</v>
      </c>
      <c r="G49" s="83">
        <f t="shared" si="11"/>
        <v>0</v>
      </c>
      <c r="H49" s="83">
        <f t="shared" si="11"/>
        <v>0</v>
      </c>
      <c r="I49" s="83">
        <f t="shared" si="11"/>
        <v>0</v>
      </c>
      <c r="J49" s="83">
        <f t="shared" si="11"/>
        <v>0</v>
      </c>
      <c r="K49" s="83">
        <f t="shared" si="11"/>
        <v>0</v>
      </c>
      <c r="L49" s="83">
        <f t="shared" si="11"/>
        <v>0</v>
      </c>
      <c r="M49" s="83">
        <f t="shared" si="11"/>
        <v>0</v>
      </c>
      <c r="N49" s="83">
        <f t="shared" si="11"/>
        <v>0</v>
      </c>
      <c r="O49" s="83">
        <f t="shared" si="11"/>
        <v>0</v>
      </c>
      <c r="P49" s="83">
        <f t="shared" si="11"/>
        <v>0</v>
      </c>
      <c r="Q49" s="83">
        <f t="shared" si="11"/>
        <v>0</v>
      </c>
      <c r="R49" s="83">
        <f t="shared" si="11"/>
        <v>0</v>
      </c>
      <c r="S49" s="83">
        <f t="shared" si="11"/>
        <v>0</v>
      </c>
      <c r="T49" s="83">
        <f t="shared" si="11"/>
        <v>0</v>
      </c>
      <c r="U49" s="83">
        <f t="shared" si="11"/>
        <v>0</v>
      </c>
      <c r="V49" s="83">
        <f t="shared" si="11"/>
        <v>0</v>
      </c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</row>
    <row r="50" spans="1:60" s="91" customFormat="1" ht="25.5">
      <c r="A50" s="92" t="s">
        <v>11</v>
      </c>
      <c r="B50" s="93" t="s">
        <v>82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</row>
    <row r="51" spans="1:60" s="91" customFormat="1">
      <c r="A51" s="98"/>
      <c r="B51" s="70" t="s">
        <v>83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</row>
    <row r="52" spans="1:60" s="91" customFormat="1">
      <c r="A52" s="98"/>
      <c r="B52" s="70" t="s">
        <v>84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</row>
    <row r="53" spans="1:60" s="91" customFormat="1" ht="25.5">
      <c r="A53" s="97" t="s">
        <v>35</v>
      </c>
      <c r="B53" s="82" t="s">
        <v>85</v>
      </c>
      <c r="C53" s="83">
        <f>C51-C52</f>
        <v>0</v>
      </c>
      <c r="D53" s="83">
        <f t="shared" ref="D53:V53" si="12">D51-D52</f>
        <v>0</v>
      </c>
      <c r="E53" s="83">
        <f t="shared" si="12"/>
        <v>0</v>
      </c>
      <c r="F53" s="83">
        <f t="shared" si="12"/>
        <v>0</v>
      </c>
      <c r="G53" s="83">
        <f t="shared" si="12"/>
        <v>0</v>
      </c>
      <c r="H53" s="83">
        <f t="shared" si="12"/>
        <v>0</v>
      </c>
      <c r="I53" s="83">
        <f t="shared" si="12"/>
        <v>0</v>
      </c>
      <c r="J53" s="83">
        <f t="shared" si="12"/>
        <v>0</v>
      </c>
      <c r="K53" s="83">
        <f t="shared" si="12"/>
        <v>0</v>
      </c>
      <c r="L53" s="83">
        <f t="shared" si="12"/>
        <v>0</v>
      </c>
      <c r="M53" s="83">
        <f t="shared" si="12"/>
        <v>0</v>
      </c>
      <c r="N53" s="83">
        <f t="shared" si="12"/>
        <v>0</v>
      </c>
      <c r="O53" s="83">
        <f t="shared" si="12"/>
        <v>0</v>
      </c>
      <c r="P53" s="83">
        <f t="shared" si="12"/>
        <v>0</v>
      </c>
      <c r="Q53" s="83">
        <f t="shared" si="12"/>
        <v>0</v>
      </c>
      <c r="R53" s="83">
        <f t="shared" si="12"/>
        <v>0</v>
      </c>
      <c r="S53" s="83">
        <f t="shared" si="12"/>
        <v>0</v>
      </c>
      <c r="T53" s="83">
        <f t="shared" si="12"/>
        <v>0</v>
      </c>
      <c r="U53" s="83">
        <f t="shared" si="12"/>
        <v>0</v>
      </c>
      <c r="V53" s="83">
        <f t="shared" si="12"/>
        <v>0</v>
      </c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</row>
    <row r="54" spans="1:60" s="91" customFormat="1" ht="25.5">
      <c r="A54" s="92" t="s">
        <v>16</v>
      </c>
      <c r="B54" s="93" t="s">
        <v>86</v>
      </c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</row>
    <row r="55" spans="1:60" s="91" customFormat="1">
      <c r="A55" s="99"/>
      <c r="B55" s="100" t="s">
        <v>83</v>
      </c>
      <c r="C55" s="71">
        <f t="shared" ref="C55:V55" si="13">SUM(C56:C61)</f>
        <v>0</v>
      </c>
      <c r="D55" s="71">
        <f t="shared" si="13"/>
        <v>0</v>
      </c>
      <c r="E55" s="71">
        <f t="shared" si="13"/>
        <v>0</v>
      </c>
      <c r="F55" s="71">
        <f t="shared" si="13"/>
        <v>0</v>
      </c>
      <c r="G55" s="71">
        <f t="shared" si="13"/>
        <v>0</v>
      </c>
      <c r="H55" s="71">
        <f t="shared" si="13"/>
        <v>0</v>
      </c>
      <c r="I55" s="71">
        <f t="shared" si="13"/>
        <v>0</v>
      </c>
      <c r="J55" s="71">
        <f t="shared" si="13"/>
        <v>0</v>
      </c>
      <c r="K55" s="71">
        <f t="shared" si="13"/>
        <v>0</v>
      </c>
      <c r="L55" s="71">
        <f t="shared" si="13"/>
        <v>0</v>
      </c>
      <c r="M55" s="71">
        <f t="shared" si="13"/>
        <v>0</v>
      </c>
      <c r="N55" s="71">
        <f t="shared" si="13"/>
        <v>0</v>
      </c>
      <c r="O55" s="71">
        <f t="shared" si="13"/>
        <v>0</v>
      </c>
      <c r="P55" s="71">
        <f t="shared" si="13"/>
        <v>0</v>
      </c>
      <c r="Q55" s="71">
        <f t="shared" si="13"/>
        <v>0</v>
      </c>
      <c r="R55" s="71">
        <f t="shared" si="13"/>
        <v>0</v>
      </c>
      <c r="S55" s="71">
        <f t="shared" si="13"/>
        <v>0</v>
      </c>
      <c r="T55" s="71">
        <f t="shared" si="13"/>
        <v>0</v>
      </c>
      <c r="U55" s="71">
        <f t="shared" si="13"/>
        <v>0</v>
      </c>
      <c r="V55" s="71">
        <f t="shared" si="13"/>
        <v>0</v>
      </c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</row>
    <row r="56" spans="1:60" s="91" customFormat="1" ht="38.25">
      <c r="A56" s="96"/>
      <c r="B56" s="101" t="s">
        <v>87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</row>
    <row r="57" spans="1:60" s="91" customFormat="1">
      <c r="A57" s="96"/>
      <c r="B57" s="101" t="s">
        <v>88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</row>
    <row r="58" spans="1:60" s="91" customFormat="1">
      <c r="A58" s="96"/>
      <c r="B58" s="101" t="s">
        <v>89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</row>
    <row r="59" spans="1:60" s="91" customFormat="1">
      <c r="A59" s="96"/>
      <c r="B59" s="101" t="s">
        <v>90</v>
      </c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</row>
    <row r="60" spans="1:60" s="91" customFormat="1">
      <c r="A60" s="96"/>
      <c r="B60" s="101" t="s">
        <v>91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</row>
    <row r="61" spans="1:60" s="91" customFormat="1">
      <c r="A61" s="96"/>
      <c r="B61" s="101" t="s">
        <v>92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</row>
    <row r="62" spans="1:60" s="91" customFormat="1">
      <c r="A62" s="99"/>
      <c r="B62" s="100" t="s">
        <v>84</v>
      </c>
      <c r="C62" s="71">
        <f t="shared" ref="C62:V62" si="14">SUM(C63:C66)</f>
        <v>0</v>
      </c>
      <c r="D62" s="71">
        <f t="shared" si="14"/>
        <v>0</v>
      </c>
      <c r="E62" s="71">
        <f t="shared" si="14"/>
        <v>0</v>
      </c>
      <c r="F62" s="71">
        <f t="shared" si="14"/>
        <v>0</v>
      </c>
      <c r="G62" s="71">
        <f t="shared" si="14"/>
        <v>0</v>
      </c>
      <c r="H62" s="71">
        <f t="shared" si="14"/>
        <v>0</v>
      </c>
      <c r="I62" s="71">
        <f t="shared" si="14"/>
        <v>0</v>
      </c>
      <c r="J62" s="71">
        <f t="shared" si="14"/>
        <v>0</v>
      </c>
      <c r="K62" s="71">
        <f t="shared" si="14"/>
        <v>0</v>
      </c>
      <c r="L62" s="71">
        <f t="shared" si="14"/>
        <v>0</v>
      </c>
      <c r="M62" s="71">
        <f t="shared" si="14"/>
        <v>0</v>
      </c>
      <c r="N62" s="71">
        <f t="shared" si="14"/>
        <v>0</v>
      </c>
      <c r="O62" s="71">
        <f t="shared" si="14"/>
        <v>0</v>
      </c>
      <c r="P62" s="71">
        <f t="shared" si="14"/>
        <v>0</v>
      </c>
      <c r="Q62" s="71">
        <f t="shared" si="14"/>
        <v>0</v>
      </c>
      <c r="R62" s="71">
        <f t="shared" si="14"/>
        <v>0</v>
      </c>
      <c r="S62" s="71">
        <f t="shared" si="14"/>
        <v>0</v>
      </c>
      <c r="T62" s="71">
        <f t="shared" si="14"/>
        <v>0</v>
      </c>
      <c r="U62" s="71">
        <f t="shared" si="14"/>
        <v>0</v>
      </c>
      <c r="V62" s="71">
        <f t="shared" si="14"/>
        <v>0</v>
      </c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</row>
    <row r="63" spans="1:60" s="91" customFormat="1">
      <c r="A63" s="96"/>
      <c r="B63" s="101" t="s">
        <v>93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</row>
    <row r="64" spans="1:60" s="91" customFormat="1">
      <c r="A64" s="96"/>
      <c r="B64" s="101" t="s">
        <v>94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</row>
    <row r="65" spans="1:60" s="91" customFormat="1">
      <c r="A65" s="96"/>
      <c r="B65" s="101" t="s">
        <v>95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</row>
    <row r="66" spans="1:60" s="91" customFormat="1">
      <c r="A66" s="96"/>
      <c r="B66" s="101" t="s">
        <v>96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</row>
    <row r="67" spans="1:60" s="91" customFormat="1" ht="25.5">
      <c r="A67" s="97" t="s">
        <v>35</v>
      </c>
      <c r="B67" s="82" t="s">
        <v>97</v>
      </c>
      <c r="C67" s="83">
        <f>C55-C62</f>
        <v>0</v>
      </c>
      <c r="D67" s="83">
        <f>D55-D62</f>
        <v>0</v>
      </c>
      <c r="E67" s="83">
        <f t="shared" ref="E67:V67" si="15">E55-E62</f>
        <v>0</v>
      </c>
      <c r="F67" s="83">
        <f t="shared" si="15"/>
        <v>0</v>
      </c>
      <c r="G67" s="83">
        <f t="shared" si="15"/>
        <v>0</v>
      </c>
      <c r="H67" s="83">
        <f t="shared" si="15"/>
        <v>0</v>
      </c>
      <c r="I67" s="83">
        <f t="shared" si="15"/>
        <v>0</v>
      </c>
      <c r="J67" s="83">
        <f t="shared" si="15"/>
        <v>0</v>
      </c>
      <c r="K67" s="83">
        <f t="shared" si="15"/>
        <v>0</v>
      </c>
      <c r="L67" s="83">
        <f t="shared" si="15"/>
        <v>0</v>
      </c>
      <c r="M67" s="83">
        <f t="shared" si="15"/>
        <v>0</v>
      </c>
      <c r="N67" s="83">
        <f t="shared" si="15"/>
        <v>0</v>
      </c>
      <c r="O67" s="83">
        <f t="shared" si="15"/>
        <v>0</v>
      </c>
      <c r="P67" s="83">
        <f t="shared" si="15"/>
        <v>0</v>
      </c>
      <c r="Q67" s="83">
        <f t="shared" si="15"/>
        <v>0</v>
      </c>
      <c r="R67" s="83">
        <f t="shared" si="15"/>
        <v>0</v>
      </c>
      <c r="S67" s="83">
        <f t="shared" si="15"/>
        <v>0</v>
      </c>
      <c r="T67" s="83">
        <f t="shared" si="15"/>
        <v>0</v>
      </c>
      <c r="U67" s="83">
        <f t="shared" si="15"/>
        <v>0</v>
      </c>
      <c r="V67" s="83">
        <f t="shared" si="15"/>
        <v>0</v>
      </c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</row>
    <row r="68" spans="1:60" s="91" customFormat="1">
      <c r="A68" s="99" t="s">
        <v>17</v>
      </c>
      <c r="B68" s="77" t="s">
        <v>98</v>
      </c>
      <c r="C68" s="71">
        <f t="shared" ref="C68:V68" si="16">C49+C53+C67</f>
        <v>0</v>
      </c>
      <c r="D68" s="71">
        <f t="shared" si="16"/>
        <v>0</v>
      </c>
      <c r="E68" s="71">
        <f t="shared" si="16"/>
        <v>0</v>
      </c>
      <c r="F68" s="71">
        <f t="shared" si="16"/>
        <v>0</v>
      </c>
      <c r="G68" s="71">
        <f t="shared" si="16"/>
        <v>0</v>
      </c>
      <c r="H68" s="71">
        <f t="shared" si="16"/>
        <v>0</v>
      </c>
      <c r="I68" s="71">
        <f t="shared" si="16"/>
        <v>0</v>
      </c>
      <c r="J68" s="71">
        <f t="shared" si="16"/>
        <v>0</v>
      </c>
      <c r="K68" s="71">
        <f t="shared" si="16"/>
        <v>0</v>
      </c>
      <c r="L68" s="71">
        <f t="shared" si="16"/>
        <v>0</v>
      </c>
      <c r="M68" s="71">
        <f t="shared" si="16"/>
        <v>0</v>
      </c>
      <c r="N68" s="71">
        <f t="shared" si="16"/>
        <v>0</v>
      </c>
      <c r="O68" s="71">
        <f t="shared" si="16"/>
        <v>0</v>
      </c>
      <c r="P68" s="71">
        <f t="shared" si="16"/>
        <v>0</v>
      </c>
      <c r="Q68" s="71">
        <f t="shared" si="16"/>
        <v>0</v>
      </c>
      <c r="R68" s="71">
        <f t="shared" si="16"/>
        <v>0</v>
      </c>
      <c r="S68" s="71">
        <f t="shared" si="16"/>
        <v>0</v>
      </c>
      <c r="T68" s="71">
        <f t="shared" si="16"/>
        <v>0</v>
      </c>
      <c r="U68" s="71">
        <f t="shared" si="16"/>
        <v>0</v>
      </c>
      <c r="V68" s="71">
        <f t="shared" si="16"/>
        <v>0</v>
      </c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</row>
    <row r="69" spans="1:60" s="91" customFormat="1">
      <c r="A69" s="99" t="s">
        <v>19</v>
      </c>
      <c r="B69" s="77" t="s">
        <v>99</v>
      </c>
      <c r="C69" s="71"/>
      <c r="D69" s="71">
        <f>C70</f>
        <v>0</v>
      </c>
      <c r="E69" s="71">
        <f>D70</f>
        <v>0</v>
      </c>
      <c r="F69" s="71">
        <f t="shared" ref="F69:V69" si="17">E70</f>
        <v>0</v>
      </c>
      <c r="G69" s="71">
        <f t="shared" si="17"/>
        <v>0</v>
      </c>
      <c r="H69" s="71">
        <f t="shared" si="17"/>
        <v>0</v>
      </c>
      <c r="I69" s="71">
        <f t="shared" si="17"/>
        <v>0</v>
      </c>
      <c r="J69" s="71">
        <f t="shared" si="17"/>
        <v>0</v>
      </c>
      <c r="K69" s="71">
        <f t="shared" si="17"/>
        <v>0</v>
      </c>
      <c r="L69" s="71">
        <f t="shared" si="17"/>
        <v>0</v>
      </c>
      <c r="M69" s="71">
        <f t="shared" si="17"/>
        <v>0</v>
      </c>
      <c r="N69" s="71">
        <f t="shared" si="17"/>
        <v>0</v>
      </c>
      <c r="O69" s="71">
        <f t="shared" si="17"/>
        <v>0</v>
      </c>
      <c r="P69" s="71">
        <f t="shared" si="17"/>
        <v>0</v>
      </c>
      <c r="Q69" s="71">
        <f t="shared" si="17"/>
        <v>0</v>
      </c>
      <c r="R69" s="71">
        <f t="shared" si="17"/>
        <v>0</v>
      </c>
      <c r="S69" s="71">
        <f t="shared" si="17"/>
        <v>0</v>
      </c>
      <c r="T69" s="71">
        <f t="shared" si="17"/>
        <v>0</v>
      </c>
      <c r="U69" s="71">
        <f t="shared" si="17"/>
        <v>0</v>
      </c>
      <c r="V69" s="71">
        <f t="shared" si="17"/>
        <v>0</v>
      </c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</row>
    <row r="70" spans="1:60" s="91" customFormat="1">
      <c r="A70" s="102" t="s">
        <v>20</v>
      </c>
      <c r="B70" s="103" t="s">
        <v>100</v>
      </c>
      <c r="C70" s="104">
        <f>C68+C69</f>
        <v>0</v>
      </c>
      <c r="D70" s="104">
        <f>D68+D69</f>
        <v>0</v>
      </c>
      <c r="E70" s="104">
        <f t="shared" ref="E70:V70" si="18">E68+E69</f>
        <v>0</v>
      </c>
      <c r="F70" s="104">
        <f t="shared" si="18"/>
        <v>0</v>
      </c>
      <c r="G70" s="104">
        <f t="shared" si="18"/>
        <v>0</v>
      </c>
      <c r="H70" s="104">
        <f t="shared" si="18"/>
        <v>0</v>
      </c>
      <c r="I70" s="104">
        <f t="shared" si="18"/>
        <v>0</v>
      </c>
      <c r="J70" s="104">
        <f t="shared" si="18"/>
        <v>0</v>
      </c>
      <c r="K70" s="104">
        <f t="shared" si="18"/>
        <v>0</v>
      </c>
      <c r="L70" s="104">
        <f t="shared" si="18"/>
        <v>0</v>
      </c>
      <c r="M70" s="104">
        <f t="shared" si="18"/>
        <v>0</v>
      </c>
      <c r="N70" s="104">
        <f t="shared" si="18"/>
        <v>0</v>
      </c>
      <c r="O70" s="104">
        <f t="shared" si="18"/>
        <v>0</v>
      </c>
      <c r="P70" s="104">
        <f t="shared" si="18"/>
        <v>0</v>
      </c>
      <c r="Q70" s="104">
        <f t="shared" si="18"/>
        <v>0</v>
      </c>
      <c r="R70" s="104">
        <f t="shared" si="18"/>
        <v>0</v>
      </c>
      <c r="S70" s="104">
        <f t="shared" si="18"/>
        <v>0</v>
      </c>
      <c r="T70" s="104">
        <f t="shared" si="18"/>
        <v>0</v>
      </c>
      <c r="U70" s="104">
        <f t="shared" si="18"/>
        <v>0</v>
      </c>
      <c r="V70" s="104">
        <f t="shared" si="18"/>
        <v>0</v>
      </c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</row>
    <row r="71" spans="1:60" s="91" customFormat="1">
      <c r="A71" s="105"/>
      <c r="B71" s="88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</row>
    <row r="72" spans="1:60">
      <c r="A72" s="107"/>
    </row>
    <row r="73" spans="1:60" s="58" customFormat="1">
      <c r="A73" s="53" t="s">
        <v>108</v>
      </c>
      <c r="B73" s="53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</row>
    <row r="74" spans="1:60" s="65" customFormat="1">
      <c r="A74" s="110"/>
      <c r="B74" s="111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</row>
    <row r="75" spans="1:60" s="65" customFormat="1">
      <c r="A75" s="62" t="s">
        <v>0</v>
      </c>
      <c r="B75" s="63" t="s">
        <v>1</v>
      </c>
      <c r="C75" s="64" t="s">
        <v>2</v>
      </c>
      <c r="D75" s="64" t="s">
        <v>2</v>
      </c>
      <c r="E75" s="64" t="s">
        <v>2</v>
      </c>
      <c r="F75" s="64" t="s">
        <v>2</v>
      </c>
      <c r="G75" s="64" t="s">
        <v>2</v>
      </c>
      <c r="H75" s="64" t="s">
        <v>2</v>
      </c>
      <c r="I75" s="64" t="s">
        <v>2</v>
      </c>
      <c r="J75" s="64" t="s">
        <v>2</v>
      </c>
      <c r="K75" s="64" t="s">
        <v>2</v>
      </c>
      <c r="L75" s="64" t="s">
        <v>2</v>
      </c>
      <c r="M75" s="64" t="s">
        <v>2</v>
      </c>
      <c r="N75" s="64" t="s">
        <v>2</v>
      </c>
      <c r="O75" s="64" t="s">
        <v>2</v>
      </c>
      <c r="P75" s="64" t="s">
        <v>2</v>
      </c>
      <c r="Q75" s="64" t="s">
        <v>2</v>
      </c>
      <c r="R75" s="64" t="s">
        <v>2</v>
      </c>
      <c r="S75" s="64" t="s">
        <v>2</v>
      </c>
      <c r="T75" s="64" t="s">
        <v>2</v>
      </c>
      <c r="U75" s="64" t="s">
        <v>2</v>
      </c>
      <c r="V75" s="64" t="s">
        <v>2</v>
      </c>
    </row>
    <row r="76" spans="1:60">
      <c r="A76" s="76" t="s">
        <v>101</v>
      </c>
      <c r="B76" s="113" t="s">
        <v>109</v>
      </c>
      <c r="C76" s="78">
        <f t="shared" ref="C76:V76" si="19">C77+C78</f>
        <v>0</v>
      </c>
      <c r="D76" s="78">
        <f t="shared" si="19"/>
        <v>0</v>
      </c>
      <c r="E76" s="78">
        <f t="shared" si="19"/>
        <v>0</v>
      </c>
      <c r="F76" s="78">
        <f t="shared" si="19"/>
        <v>0</v>
      </c>
      <c r="G76" s="78">
        <f t="shared" si="19"/>
        <v>0</v>
      </c>
      <c r="H76" s="78">
        <f t="shared" si="19"/>
        <v>0</v>
      </c>
      <c r="I76" s="78">
        <f t="shared" si="19"/>
        <v>0</v>
      </c>
      <c r="J76" s="78">
        <f t="shared" si="19"/>
        <v>0</v>
      </c>
      <c r="K76" s="78">
        <f t="shared" si="19"/>
        <v>0</v>
      </c>
      <c r="L76" s="78">
        <f t="shared" si="19"/>
        <v>0</v>
      </c>
      <c r="M76" s="78">
        <f t="shared" si="19"/>
        <v>0</v>
      </c>
      <c r="N76" s="78">
        <f t="shared" si="19"/>
        <v>0</v>
      </c>
      <c r="O76" s="78">
        <f t="shared" si="19"/>
        <v>0</v>
      </c>
      <c r="P76" s="78">
        <f t="shared" si="19"/>
        <v>0</v>
      </c>
      <c r="Q76" s="78">
        <f t="shared" si="19"/>
        <v>0</v>
      </c>
      <c r="R76" s="78">
        <f t="shared" si="19"/>
        <v>0</v>
      </c>
      <c r="S76" s="78">
        <f t="shared" si="19"/>
        <v>0</v>
      </c>
      <c r="T76" s="78">
        <f t="shared" si="19"/>
        <v>0</v>
      </c>
      <c r="U76" s="78">
        <f t="shared" si="19"/>
        <v>0</v>
      </c>
      <c r="V76" s="78">
        <f t="shared" si="19"/>
        <v>0</v>
      </c>
    </row>
    <row r="77" spans="1:60" ht="25.5">
      <c r="A77" s="108" t="s">
        <v>12</v>
      </c>
      <c r="B77" s="70" t="s">
        <v>110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</row>
    <row r="78" spans="1:60">
      <c r="A78" s="108" t="s">
        <v>14</v>
      </c>
      <c r="B78" s="114" t="s">
        <v>111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</row>
    <row r="79" spans="1:60">
      <c r="A79" s="76" t="s">
        <v>102</v>
      </c>
      <c r="B79" s="113" t="s">
        <v>112</v>
      </c>
      <c r="C79" s="78">
        <f t="shared" ref="C79:V79" si="20">SUM(C80:C82)</f>
        <v>0</v>
      </c>
      <c r="D79" s="78">
        <f t="shared" si="20"/>
        <v>0</v>
      </c>
      <c r="E79" s="78">
        <f t="shared" si="20"/>
        <v>0</v>
      </c>
      <c r="F79" s="78">
        <f t="shared" si="20"/>
        <v>0</v>
      </c>
      <c r="G79" s="78">
        <f t="shared" si="20"/>
        <v>0</v>
      </c>
      <c r="H79" s="78">
        <f t="shared" si="20"/>
        <v>0</v>
      </c>
      <c r="I79" s="78">
        <f t="shared" si="20"/>
        <v>0</v>
      </c>
      <c r="J79" s="78">
        <f t="shared" si="20"/>
        <v>0</v>
      </c>
      <c r="K79" s="78">
        <f t="shared" si="20"/>
        <v>0</v>
      </c>
      <c r="L79" s="78">
        <f t="shared" si="20"/>
        <v>0</v>
      </c>
      <c r="M79" s="78">
        <f t="shared" si="20"/>
        <v>0</v>
      </c>
      <c r="N79" s="78">
        <f t="shared" si="20"/>
        <v>0</v>
      </c>
      <c r="O79" s="78">
        <f t="shared" si="20"/>
        <v>0</v>
      </c>
      <c r="P79" s="78">
        <f t="shared" si="20"/>
        <v>0</v>
      </c>
      <c r="Q79" s="78">
        <f t="shared" si="20"/>
        <v>0</v>
      </c>
      <c r="R79" s="78">
        <f t="shared" si="20"/>
        <v>0</v>
      </c>
      <c r="S79" s="78">
        <f t="shared" si="20"/>
        <v>0</v>
      </c>
      <c r="T79" s="78">
        <f t="shared" si="20"/>
        <v>0</v>
      </c>
      <c r="U79" s="78">
        <f t="shared" si="20"/>
        <v>0</v>
      </c>
      <c r="V79" s="78">
        <f t="shared" si="20"/>
        <v>0</v>
      </c>
    </row>
    <row r="80" spans="1:60">
      <c r="A80" s="108" t="s">
        <v>12</v>
      </c>
      <c r="B80" s="114" t="s">
        <v>236</v>
      </c>
      <c r="C80" s="243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</row>
    <row r="81" spans="1:60">
      <c r="A81" s="108" t="s">
        <v>14</v>
      </c>
      <c r="B81" s="115" t="s">
        <v>113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</row>
    <row r="82" spans="1:60">
      <c r="A82" s="108" t="s">
        <v>107</v>
      </c>
      <c r="B82" s="114" t="s">
        <v>114</v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</row>
    <row r="83" spans="1:60">
      <c r="A83" s="81" t="s">
        <v>103</v>
      </c>
      <c r="B83" s="116" t="s">
        <v>115</v>
      </c>
      <c r="C83" s="83">
        <f t="shared" ref="C83:V83" si="21">C76-C79</f>
        <v>0</v>
      </c>
      <c r="D83" s="83">
        <f t="shared" si="21"/>
        <v>0</v>
      </c>
      <c r="E83" s="83">
        <f t="shared" si="21"/>
        <v>0</v>
      </c>
      <c r="F83" s="83">
        <f t="shared" si="21"/>
        <v>0</v>
      </c>
      <c r="G83" s="83">
        <f t="shared" si="21"/>
        <v>0</v>
      </c>
      <c r="H83" s="83">
        <f t="shared" si="21"/>
        <v>0</v>
      </c>
      <c r="I83" s="83">
        <f t="shared" si="21"/>
        <v>0</v>
      </c>
      <c r="J83" s="83">
        <f t="shared" si="21"/>
        <v>0</v>
      </c>
      <c r="K83" s="83">
        <f t="shared" si="21"/>
        <v>0</v>
      </c>
      <c r="L83" s="83">
        <f t="shared" si="21"/>
        <v>0</v>
      </c>
      <c r="M83" s="83">
        <f t="shared" si="21"/>
        <v>0</v>
      </c>
      <c r="N83" s="83">
        <f t="shared" si="21"/>
        <v>0</v>
      </c>
      <c r="O83" s="83">
        <f t="shared" si="21"/>
        <v>0</v>
      </c>
      <c r="P83" s="83">
        <f t="shared" si="21"/>
        <v>0</v>
      </c>
      <c r="Q83" s="83">
        <f t="shared" si="21"/>
        <v>0</v>
      </c>
      <c r="R83" s="83">
        <f t="shared" si="21"/>
        <v>0</v>
      </c>
      <c r="S83" s="83">
        <f t="shared" si="21"/>
        <v>0</v>
      </c>
      <c r="T83" s="83">
        <f t="shared" si="21"/>
        <v>0</v>
      </c>
      <c r="U83" s="83">
        <f t="shared" si="21"/>
        <v>0</v>
      </c>
      <c r="V83" s="83">
        <f t="shared" si="21"/>
        <v>0</v>
      </c>
    </row>
    <row r="84" spans="1:60" s="91" customFormat="1" ht="15.75">
      <c r="A84" s="72" t="s">
        <v>104</v>
      </c>
      <c r="B84" s="117" t="s">
        <v>116</v>
      </c>
      <c r="C84" s="118">
        <v>1</v>
      </c>
      <c r="D84" s="118">
        <f>C84/(1+$C$86)</f>
        <v>0.96153846153846145</v>
      </c>
      <c r="E84" s="118">
        <f>D84/(1+$C$86)</f>
        <v>0.92455621301775137</v>
      </c>
      <c r="F84" s="118">
        <f t="shared" ref="F84:V84" si="22">E84/(1+$C$86)</f>
        <v>0.88899635867091475</v>
      </c>
      <c r="G84" s="118">
        <f t="shared" si="22"/>
        <v>0.85480419102972571</v>
      </c>
      <c r="H84" s="118">
        <f t="shared" si="22"/>
        <v>0.82192710675935166</v>
      </c>
      <c r="I84" s="118">
        <f t="shared" si="22"/>
        <v>0.79031452573014582</v>
      </c>
      <c r="J84" s="118">
        <f t="shared" si="22"/>
        <v>0.75991781320206331</v>
      </c>
      <c r="K84" s="118">
        <f t="shared" si="22"/>
        <v>0.73069020500198389</v>
      </c>
      <c r="L84" s="118">
        <f t="shared" si="22"/>
        <v>0.70258673557883067</v>
      </c>
      <c r="M84" s="118">
        <f t="shared" si="22"/>
        <v>0.67556416882579873</v>
      </c>
      <c r="N84" s="118">
        <f t="shared" si="22"/>
        <v>0.64958093156326802</v>
      </c>
      <c r="O84" s="118">
        <f t="shared" si="22"/>
        <v>0.62459704958006534</v>
      </c>
      <c r="P84" s="118">
        <f t="shared" si="22"/>
        <v>0.60057408613467822</v>
      </c>
      <c r="Q84" s="118">
        <f t="shared" si="22"/>
        <v>0.57747508282180593</v>
      </c>
      <c r="R84" s="118">
        <f t="shared" si="22"/>
        <v>0.55526450271327488</v>
      </c>
      <c r="S84" s="118">
        <f t="shared" si="22"/>
        <v>0.53390817568584126</v>
      </c>
      <c r="T84" s="118">
        <f t="shared" si="22"/>
        <v>0.51337324585177047</v>
      </c>
      <c r="U84" s="118">
        <f t="shared" si="22"/>
        <v>0.49362812101131776</v>
      </c>
      <c r="V84" s="118">
        <f t="shared" si="22"/>
        <v>0.47464242404934398</v>
      </c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</row>
    <row r="85" spans="1:60">
      <c r="A85" s="81" t="s">
        <v>105</v>
      </c>
      <c r="B85" s="116" t="s">
        <v>117</v>
      </c>
      <c r="C85" s="83">
        <f>C83*C84</f>
        <v>0</v>
      </c>
      <c r="D85" s="83">
        <f t="shared" ref="D85:V85" si="23">D83*D84</f>
        <v>0</v>
      </c>
      <c r="E85" s="83">
        <f t="shared" si="23"/>
        <v>0</v>
      </c>
      <c r="F85" s="83">
        <f t="shared" si="23"/>
        <v>0</v>
      </c>
      <c r="G85" s="83">
        <f t="shared" si="23"/>
        <v>0</v>
      </c>
      <c r="H85" s="83">
        <f t="shared" si="23"/>
        <v>0</v>
      </c>
      <c r="I85" s="83">
        <f t="shared" si="23"/>
        <v>0</v>
      </c>
      <c r="J85" s="83">
        <f t="shared" si="23"/>
        <v>0</v>
      </c>
      <c r="K85" s="83">
        <f t="shared" si="23"/>
        <v>0</v>
      </c>
      <c r="L85" s="83">
        <f t="shared" si="23"/>
        <v>0</v>
      </c>
      <c r="M85" s="83">
        <f t="shared" si="23"/>
        <v>0</v>
      </c>
      <c r="N85" s="83">
        <f t="shared" si="23"/>
        <v>0</v>
      </c>
      <c r="O85" s="83">
        <f t="shared" si="23"/>
        <v>0</v>
      </c>
      <c r="P85" s="83">
        <f t="shared" si="23"/>
        <v>0</v>
      </c>
      <c r="Q85" s="83">
        <f t="shared" si="23"/>
        <v>0</v>
      </c>
      <c r="R85" s="83">
        <f t="shared" si="23"/>
        <v>0</v>
      </c>
      <c r="S85" s="83">
        <f t="shared" si="23"/>
        <v>0</v>
      </c>
      <c r="T85" s="83">
        <f t="shared" si="23"/>
        <v>0</v>
      </c>
      <c r="U85" s="83">
        <f t="shared" si="23"/>
        <v>0</v>
      </c>
      <c r="V85" s="83">
        <f t="shared" si="23"/>
        <v>0</v>
      </c>
    </row>
    <row r="86" spans="1:60">
      <c r="A86" s="107"/>
      <c r="B86" s="77" t="s">
        <v>118</v>
      </c>
      <c r="C86" s="119">
        <v>0.04</v>
      </c>
    </row>
    <row r="87" spans="1:60" ht="25.5">
      <c r="A87" s="107"/>
      <c r="B87" s="77" t="s">
        <v>119</v>
      </c>
      <c r="C87" s="120">
        <f>SUM(C85:V85)</f>
        <v>0</v>
      </c>
    </row>
    <row r="88" spans="1:60" ht="25.5">
      <c r="A88" s="107"/>
      <c r="B88" s="77" t="s">
        <v>120</v>
      </c>
      <c r="C88" s="121" t="e">
        <f>IRR(C83:V83)</f>
        <v>#NUM!</v>
      </c>
    </row>
    <row r="89" spans="1:60">
      <c r="A89" s="107"/>
    </row>
    <row r="91" spans="1:60">
      <c r="A91" s="122" t="s">
        <v>228</v>
      </c>
      <c r="B91" s="53"/>
      <c r="C91" s="122"/>
      <c r="D91" s="122"/>
      <c r="E91" s="122"/>
      <c r="F91" s="123"/>
      <c r="G91" s="123"/>
      <c r="R91" s="60"/>
      <c r="S91" s="60"/>
      <c r="T91" s="60"/>
      <c r="U91" s="60"/>
      <c r="V91" s="60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</row>
    <row r="92" spans="1:60">
      <c r="A92" s="110"/>
      <c r="B92" s="111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60"/>
      <c r="S92" s="60"/>
      <c r="T92" s="60"/>
      <c r="U92" s="60"/>
      <c r="V92" s="60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</row>
    <row r="93" spans="1:60">
      <c r="A93" s="62" t="s">
        <v>0</v>
      </c>
      <c r="B93" s="63" t="s">
        <v>1</v>
      </c>
      <c r="C93" s="64" t="s">
        <v>2</v>
      </c>
      <c r="D93" s="64" t="s">
        <v>2</v>
      </c>
      <c r="E93" s="64" t="s">
        <v>2</v>
      </c>
      <c r="F93" s="64" t="s">
        <v>2</v>
      </c>
      <c r="G93" s="64" t="s">
        <v>2</v>
      </c>
      <c r="H93" s="64" t="s">
        <v>2</v>
      </c>
      <c r="I93" s="64" t="s">
        <v>2</v>
      </c>
      <c r="J93" s="64" t="s">
        <v>2</v>
      </c>
      <c r="K93" s="64" t="s">
        <v>2</v>
      </c>
      <c r="L93" s="64" t="s">
        <v>2</v>
      </c>
      <c r="M93" s="64" t="s">
        <v>2</v>
      </c>
      <c r="N93" s="64" t="s">
        <v>2</v>
      </c>
      <c r="O93" s="64" t="s">
        <v>2</v>
      </c>
      <c r="P93" s="64" t="s">
        <v>2</v>
      </c>
      <c r="Q93" s="64" t="s">
        <v>2</v>
      </c>
      <c r="R93" s="60"/>
      <c r="S93" s="60"/>
      <c r="T93" s="60"/>
      <c r="U93" s="60"/>
      <c r="V93" s="60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</row>
    <row r="94" spans="1:60">
      <c r="A94" s="76" t="s">
        <v>101</v>
      </c>
      <c r="B94" s="124" t="s">
        <v>121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60"/>
      <c r="S94" s="60"/>
      <c r="T94" s="60"/>
      <c r="U94" s="60"/>
      <c r="V94" s="60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</row>
    <row r="95" spans="1:60">
      <c r="A95" s="69">
        <v>1</v>
      </c>
      <c r="B95" s="125" t="s">
        <v>122</v>
      </c>
      <c r="C95" s="71">
        <f>SUM(C96:C97)</f>
        <v>0</v>
      </c>
      <c r="D95" s="71">
        <f t="shared" ref="D95:Q95" si="24">SUM(D96:D97)</f>
        <v>0</v>
      </c>
      <c r="E95" s="71">
        <f t="shared" si="24"/>
        <v>0</v>
      </c>
      <c r="F95" s="71">
        <f t="shared" si="24"/>
        <v>0</v>
      </c>
      <c r="G95" s="71">
        <f t="shared" si="24"/>
        <v>0</v>
      </c>
      <c r="H95" s="71">
        <f t="shared" si="24"/>
        <v>0</v>
      </c>
      <c r="I95" s="71">
        <f t="shared" si="24"/>
        <v>0</v>
      </c>
      <c r="J95" s="71">
        <f t="shared" si="24"/>
        <v>0</v>
      </c>
      <c r="K95" s="71">
        <f t="shared" si="24"/>
        <v>0</v>
      </c>
      <c r="L95" s="71">
        <f t="shared" si="24"/>
        <v>0</v>
      </c>
      <c r="M95" s="71">
        <f t="shared" si="24"/>
        <v>0</v>
      </c>
      <c r="N95" s="71">
        <f t="shared" si="24"/>
        <v>0</v>
      </c>
      <c r="O95" s="71">
        <f t="shared" si="24"/>
        <v>0</v>
      </c>
      <c r="P95" s="71">
        <f t="shared" si="24"/>
        <v>0</v>
      </c>
      <c r="Q95" s="71">
        <f t="shared" si="24"/>
        <v>0</v>
      </c>
      <c r="R95" s="60"/>
      <c r="S95" s="60"/>
      <c r="T95" s="60"/>
      <c r="U95" s="60"/>
      <c r="V95" s="60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</row>
    <row r="96" spans="1:60">
      <c r="A96" s="69" t="s">
        <v>7</v>
      </c>
      <c r="B96" s="126" t="s">
        <v>123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60"/>
      <c r="S96" s="60"/>
      <c r="T96" s="60"/>
      <c r="U96" s="60"/>
      <c r="V96" s="60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</row>
    <row r="97" spans="1:60">
      <c r="A97" s="69" t="s">
        <v>8</v>
      </c>
      <c r="B97" s="126" t="s">
        <v>123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60"/>
      <c r="S97" s="60"/>
      <c r="T97" s="60"/>
      <c r="U97" s="60"/>
      <c r="V97" s="60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</row>
    <row r="98" spans="1:60">
      <c r="A98" s="69"/>
      <c r="B98" s="124" t="s">
        <v>124</v>
      </c>
      <c r="C98" s="71">
        <f>C94+C95</f>
        <v>0</v>
      </c>
      <c r="D98" s="71">
        <f t="shared" ref="D98:Q98" si="25">D94+D95</f>
        <v>0</v>
      </c>
      <c r="E98" s="71">
        <f t="shared" si="25"/>
        <v>0</v>
      </c>
      <c r="F98" s="71">
        <f t="shared" si="25"/>
        <v>0</v>
      </c>
      <c r="G98" s="71">
        <f t="shared" si="25"/>
        <v>0</v>
      </c>
      <c r="H98" s="71">
        <f t="shared" si="25"/>
        <v>0</v>
      </c>
      <c r="I98" s="71">
        <f t="shared" si="25"/>
        <v>0</v>
      </c>
      <c r="J98" s="71">
        <f t="shared" si="25"/>
        <v>0</v>
      </c>
      <c r="K98" s="71">
        <f t="shared" si="25"/>
        <v>0</v>
      </c>
      <c r="L98" s="71">
        <f t="shared" si="25"/>
        <v>0</v>
      </c>
      <c r="M98" s="71">
        <f t="shared" si="25"/>
        <v>0</v>
      </c>
      <c r="N98" s="71">
        <f t="shared" si="25"/>
        <v>0</v>
      </c>
      <c r="O98" s="71">
        <f t="shared" si="25"/>
        <v>0</v>
      </c>
      <c r="P98" s="71">
        <f t="shared" si="25"/>
        <v>0</v>
      </c>
      <c r="Q98" s="71">
        <f t="shared" si="25"/>
        <v>0</v>
      </c>
      <c r="R98" s="60"/>
      <c r="S98" s="60"/>
      <c r="T98" s="60"/>
      <c r="U98" s="60"/>
      <c r="V98" s="60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</row>
    <row r="99" spans="1:60">
      <c r="A99" s="76" t="s">
        <v>102</v>
      </c>
      <c r="B99" s="124" t="s">
        <v>125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60"/>
      <c r="S99" s="60"/>
      <c r="T99" s="60"/>
      <c r="U99" s="60"/>
      <c r="V99" s="60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</row>
    <row r="100" spans="1:60">
      <c r="A100" s="69">
        <v>1</v>
      </c>
      <c r="B100" s="125" t="s">
        <v>126</v>
      </c>
      <c r="C100" s="71">
        <f>SUM(C101:C105)</f>
        <v>0</v>
      </c>
      <c r="D100" s="71">
        <f t="shared" ref="D100:Q100" si="26">SUM(D101:D105)</f>
        <v>0</v>
      </c>
      <c r="E100" s="71">
        <f t="shared" si="26"/>
        <v>0</v>
      </c>
      <c r="F100" s="71">
        <f t="shared" si="26"/>
        <v>0</v>
      </c>
      <c r="G100" s="71">
        <f t="shared" si="26"/>
        <v>0</v>
      </c>
      <c r="H100" s="71">
        <f t="shared" si="26"/>
        <v>0</v>
      </c>
      <c r="I100" s="71">
        <f t="shared" si="26"/>
        <v>0</v>
      </c>
      <c r="J100" s="71">
        <f t="shared" si="26"/>
        <v>0</v>
      </c>
      <c r="K100" s="71">
        <f t="shared" si="26"/>
        <v>0</v>
      </c>
      <c r="L100" s="71">
        <f t="shared" si="26"/>
        <v>0</v>
      </c>
      <c r="M100" s="71">
        <f t="shared" si="26"/>
        <v>0</v>
      </c>
      <c r="N100" s="71">
        <f t="shared" si="26"/>
        <v>0</v>
      </c>
      <c r="O100" s="71">
        <f t="shared" si="26"/>
        <v>0</v>
      </c>
      <c r="P100" s="71">
        <f t="shared" si="26"/>
        <v>0</v>
      </c>
      <c r="Q100" s="71">
        <f t="shared" si="26"/>
        <v>0</v>
      </c>
      <c r="R100" s="60"/>
      <c r="S100" s="60"/>
      <c r="T100" s="60"/>
      <c r="U100" s="60"/>
      <c r="V100" s="60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</row>
    <row r="101" spans="1:60">
      <c r="A101" s="108" t="s">
        <v>127</v>
      </c>
      <c r="B101" s="126" t="s">
        <v>128</v>
      </c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60"/>
      <c r="S101" s="60"/>
      <c r="T101" s="60"/>
      <c r="U101" s="60"/>
      <c r="V101" s="60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</row>
    <row r="102" spans="1:60">
      <c r="A102" s="108" t="s">
        <v>129</v>
      </c>
      <c r="B102" s="126" t="s">
        <v>130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60"/>
      <c r="S102" s="60"/>
      <c r="T102" s="60"/>
      <c r="U102" s="60"/>
      <c r="V102" s="60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</row>
    <row r="103" spans="1:60">
      <c r="A103" s="108" t="s">
        <v>131</v>
      </c>
      <c r="B103" s="126" t="s">
        <v>123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60"/>
      <c r="S103" s="60"/>
      <c r="T103" s="60"/>
      <c r="U103" s="60"/>
      <c r="V103" s="60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</row>
    <row r="104" spans="1:60">
      <c r="A104" s="108" t="s">
        <v>132</v>
      </c>
      <c r="B104" s="126" t="s">
        <v>123</v>
      </c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60"/>
      <c r="S104" s="60"/>
      <c r="T104" s="60"/>
      <c r="U104" s="60"/>
      <c r="V104" s="60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</row>
    <row r="105" spans="1:60">
      <c r="A105" s="69" t="s">
        <v>133</v>
      </c>
      <c r="B105" s="126" t="s">
        <v>123</v>
      </c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60"/>
      <c r="S105" s="60"/>
      <c r="T105" s="60"/>
      <c r="U105" s="60"/>
      <c r="V105" s="60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</row>
    <row r="106" spans="1:60">
      <c r="A106" s="69"/>
      <c r="B106" s="124" t="s">
        <v>134</v>
      </c>
      <c r="C106" s="71">
        <f>C99+C100</f>
        <v>0</v>
      </c>
      <c r="D106" s="71">
        <f t="shared" ref="D106:Q106" si="27">D99+D100</f>
        <v>0</v>
      </c>
      <c r="E106" s="71">
        <f t="shared" si="27"/>
        <v>0</v>
      </c>
      <c r="F106" s="71">
        <f t="shared" si="27"/>
        <v>0</v>
      </c>
      <c r="G106" s="71">
        <f t="shared" si="27"/>
        <v>0</v>
      </c>
      <c r="H106" s="71">
        <f t="shared" si="27"/>
        <v>0</v>
      </c>
      <c r="I106" s="71">
        <f t="shared" si="27"/>
        <v>0</v>
      </c>
      <c r="J106" s="71">
        <f t="shared" si="27"/>
        <v>0</v>
      </c>
      <c r="K106" s="71">
        <f t="shared" si="27"/>
        <v>0</v>
      </c>
      <c r="L106" s="71">
        <f t="shared" si="27"/>
        <v>0</v>
      </c>
      <c r="M106" s="71">
        <f t="shared" si="27"/>
        <v>0</v>
      </c>
      <c r="N106" s="71">
        <f t="shared" si="27"/>
        <v>0</v>
      </c>
      <c r="O106" s="71">
        <f t="shared" si="27"/>
        <v>0</v>
      </c>
      <c r="P106" s="71">
        <f t="shared" si="27"/>
        <v>0</v>
      </c>
      <c r="Q106" s="71">
        <f t="shared" si="27"/>
        <v>0</v>
      </c>
      <c r="R106" s="60"/>
      <c r="S106" s="60"/>
      <c r="T106" s="60"/>
      <c r="U106" s="60"/>
      <c r="V106" s="60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</row>
    <row r="107" spans="1:60" ht="25.5">
      <c r="A107" s="127" t="s">
        <v>103</v>
      </c>
      <c r="B107" s="124" t="s">
        <v>135</v>
      </c>
      <c r="C107" s="128">
        <f>C98-C106</f>
        <v>0</v>
      </c>
      <c r="D107" s="128">
        <f t="shared" ref="D107:Q107" si="28">D98-D106</f>
        <v>0</v>
      </c>
      <c r="E107" s="128">
        <f t="shared" si="28"/>
        <v>0</v>
      </c>
      <c r="F107" s="128">
        <f t="shared" si="28"/>
        <v>0</v>
      </c>
      <c r="G107" s="128">
        <f t="shared" si="28"/>
        <v>0</v>
      </c>
      <c r="H107" s="128">
        <f t="shared" si="28"/>
        <v>0</v>
      </c>
      <c r="I107" s="128">
        <f t="shared" si="28"/>
        <v>0</v>
      </c>
      <c r="J107" s="128">
        <f t="shared" si="28"/>
        <v>0</v>
      </c>
      <c r="K107" s="128">
        <f t="shared" si="28"/>
        <v>0</v>
      </c>
      <c r="L107" s="128">
        <f t="shared" si="28"/>
        <v>0</v>
      </c>
      <c r="M107" s="128">
        <f t="shared" si="28"/>
        <v>0</v>
      </c>
      <c r="N107" s="128">
        <f t="shared" si="28"/>
        <v>0</v>
      </c>
      <c r="O107" s="128">
        <f t="shared" si="28"/>
        <v>0</v>
      </c>
      <c r="P107" s="128">
        <f t="shared" si="28"/>
        <v>0</v>
      </c>
      <c r="Q107" s="128">
        <f t="shared" si="28"/>
        <v>0</v>
      </c>
      <c r="R107" s="60"/>
      <c r="S107" s="60"/>
      <c r="T107" s="60"/>
      <c r="U107" s="60"/>
      <c r="V107" s="60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</row>
    <row r="108" spans="1:60">
      <c r="A108" s="109" t="s">
        <v>104</v>
      </c>
      <c r="B108" s="124" t="s">
        <v>136</v>
      </c>
      <c r="C108" s="78">
        <f>C109-C114</f>
        <v>0</v>
      </c>
      <c r="D108" s="78">
        <f t="shared" ref="D108:Q108" si="29">D109-D114</f>
        <v>0</v>
      </c>
      <c r="E108" s="78">
        <f t="shared" si="29"/>
        <v>0</v>
      </c>
      <c r="F108" s="78">
        <f t="shared" si="29"/>
        <v>0</v>
      </c>
      <c r="G108" s="78">
        <f t="shared" si="29"/>
        <v>0</v>
      </c>
      <c r="H108" s="78">
        <f t="shared" si="29"/>
        <v>0</v>
      </c>
      <c r="I108" s="78">
        <f t="shared" si="29"/>
        <v>0</v>
      </c>
      <c r="J108" s="78">
        <f t="shared" si="29"/>
        <v>0</v>
      </c>
      <c r="K108" s="78">
        <f t="shared" si="29"/>
        <v>0</v>
      </c>
      <c r="L108" s="78">
        <f t="shared" si="29"/>
        <v>0</v>
      </c>
      <c r="M108" s="78">
        <f t="shared" si="29"/>
        <v>0</v>
      </c>
      <c r="N108" s="78">
        <f t="shared" si="29"/>
        <v>0</v>
      </c>
      <c r="O108" s="78">
        <f t="shared" si="29"/>
        <v>0</v>
      </c>
      <c r="P108" s="78">
        <f t="shared" si="29"/>
        <v>0</v>
      </c>
      <c r="Q108" s="78">
        <f t="shared" si="29"/>
        <v>0</v>
      </c>
      <c r="R108" s="60"/>
      <c r="S108" s="60"/>
      <c r="T108" s="60"/>
      <c r="U108" s="60"/>
      <c r="V108" s="60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</row>
    <row r="109" spans="1:60">
      <c r="A109" s="108" t="s">
        <v>12</v>
      </c>
      <c r="B109" s="125" t="s">
        <v>137</v>
      </c>
      <c r="C109" s="71">
        <f>SUM(C110:C113)</f>
        <v>0</v>
      </c>
      <c r="D109" s="71">
        <f t="shared" ref="D109:Q109" si="30">SUM(D110:D113)</f>
        <v>0</v>
      </c>
      <c r="E109" s="71">
        <f t="shared" si="30"/>
        <v>0</v>
      </c>
      <c r="F109" s="71">
        <f t="shared" si="30"/>
        <v>0</v>
      </c>
      <c r="G109" s="71">
        <f t="shared" si="30"/>
        <v>0</v>
      </c>
      <c r="H109" s="71">
        <f t="shared" si="30"/>
        <v>0</v>
      </c>
      <c r="I109" s="71">
        <f t="shared" si="30"/>
        <v>0</v>
      </c>
      <c r="J109" s="71">
        <f t="shared" si="30"/>
        <v>0</v>
      </c>
      <c r="K109" s="71">
        <f t="shared" si="30"/>
        <v>0</v>
      </c>
      <c r="L109" s="71">
        <f t="shared" si="30"/>
        <v>0</v>
      </c>
      <c r="M109" s="71">
        <f t="shared" si="30"/>
        <v>0</v>
      </c>
      <c r="N109" s="71">
        <f t="shared" si="30"/>
        <v>0</v>
      </c>
      <c r="O109" s="71">
        <f t="shared" si="30"/>
        <v>0</v>
      </c>
      <c r="P109" s="71">
        <f t="shared" si="30"/>
        <v>0</v>
      </c>
      <c r="Q109" s="71">
        <f t="shared" si="30"/>
        <v>0</v>
      </c>
      <c r="R109" s="60"/>
      <c r="S109" s="60"/>
      <c r="T109" s="60"/>
      <c r="U109" s="60"/>
      <c r="V109" s="60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</row>
    <row r="110" spans="1:60">
      <c r="A110" s="108" t="s">
        <v>127</v>
      </c>
      <c r="B110" s="126" t="s">
        <v>138</v>
      </c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60"/>
      <c r="S110" s="60"/>
      <c r="T110" s="60"/>
      <c r="U110" s="60"/>
      <c r="V110" s="60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</row>
    <row r="111" spans="1:60">
      <c r="A111" s="108" t="s">
        <v>129</v>
      </c>
      <c r="B111" s="126" t="s">
        <v>138</v>
      </c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60"/>
      <c r="S111" s="60"/>
      <c r="T111" s="60"/>
      <c r="U111" s="60"/>
      <c r="V111" s="60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</row>
    <row r="112" spans="1:60">
      <c r="A112" s="108" t="s">
        <v>131</v>
      </c>
      <c r="B112" s="126" t="s">
        <v>138</v>
      </c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60"/>
      <c r="S112" s="60"/>
      <c r="T112" s="60"/>
      <c r="U112" s="60"/>
      <c r="V112" s="60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</row>
    <row r="113" spans="1:60">
      <c r="A113" s="108" t="s">
        <v>132</v>
      </c>
      <c r="B113" s="126" t="s">
        <v>138</v>
      </c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60"/>
      <c r="S113" s="60"/>
      <c r="T113" s="60"/>
      <c r="U113" s="60"/>
      <c r="V113" s="60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</row>
    <row r="114" spans="1:60">
      <c r="A114" s="108" t="s">
        <v>14</v>
      </c>
      <c r="B114" s="125" t="s">
        <v>139</v>
      </c>
      <c r="C114" s="71">
        <f>SUM(C115:C116)</f>
        <v>0</v>
      </c>
      <c r="D114" s="71">
        <f t="shared" ref="D114:Q114" si="31">SUM(D115:D116)</f>
        <v>0</v>
      </c>
      <c r="E114" s="71">
        <f t="shared" si="31"/>
        <v>0</v>
      </c>
      <c r="F114" s="71">
        <f t="shared" si="31"/>
        <v>0</v>
      </c>
      <c r="G114" s="71">
        <f t="shared" si="31"/>
        <v>0</v>
      </c>
      <c r="H114" s="71">
        <f t="shared" si="31"/>
        <v>0</v>
      </c>
      <c r="I114" s="71">
        <f t="shared" si="31"/>
        <v>0</v>
      </c>
      <c r="J114" s="71">
        <f t="shared" si="31"/>
        <v>0</v>
      </c>
      <c r="K114" s="71">
        <f t="shared" si="31"/>
        <v>0</v>
      </c>
      <c r="L114" s="71">
        <f t="shared" si="31"/>
        <v>0</v>
      </c>
      <c r="M114" s="71">
        <f t="shared" si="31"/>
        <v>0</v>
      </c>
      <c r="N114" s="71">
        <f t="shared" si="31"/>
        <v>0</v>
      </c>
      <c r="O114" s="71">
        <f t="shared" si="31"/>
        <v>0</v>
      </c>
      <c r="P114" s="71">
        <f t="shared" si="31"/>
        <v>0</v>
      </c>
      <c r="Q114" s="71">
        <f t="shared" si="31"/>
        <v>0</v>
      </c>
      <c r="R114" s="60"/>
      <c r="S114" s="60"/>
      <c r="T114" s="60"/>
      <c r="U114" s="60"/>
      <c r="V114" s="60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</row>
    <row r="115" spans="1:60">
      <c r="A115" s="108" t="s">
        <v>127</v>
      </c>
      <c r="B115" s="126" t="s">
        <v>138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60"/>
      <c r="S115" s="60"/>
      <c r="T115" s="60"/>
      <c r="U115" s="60"/>
      <c r="V115" s="60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</row>
    <row r="116" spans="1:60">
      <c r="A116" s="108" t="s">
        <v>129</v>
      </c>
      <c r="B116" s="126" t="s">
        <v>138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60"/>
      <c r="S116" s="60"/>
      <c r="T116" s="60"/>
      <c r="U116" s="60"/>
      <c r="V116" s="60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</row>
    <row r="117" spans="1:60">
      <c r="A117" s="81" t="s">
        <v>105</v>
      </c>
      <c r="B117" s="116" t="s">
        <v>140</v>
      </c>
      <c r="C117" s="83">
        <f t="shared" ref="C117:Q117" si="32">C107+C108</f>
        <v>0</v>
      </c>
      <c r="D117" s="83">
        <f t="shared" si="32"/>
        <v>0</v>
      </c>
      <c r="E117" s="83">
        <f t="shared" si="32"/>
        <v>0</v>
      </c>
      <c r="F117" s="83">
        <f t="shared" si="32"/>
        <v>0</v>
      </c>
      <c r="G117" s="83">
        <f t="shared" si="32"/>
        <v>0</v>
      </c>
      <c r="H117" s="83">
        <f t="shared" si="32"/>
        <v>0</v>
      </c>
      <c r="I117" s="83">
        <f t="shared" si="32"/>
        <v>0</v>
      </c>
      <c r="J117" s="83">
        <f t="shared" si="32"/>
        <v>0</v>
      </c>
      <c r="K117" s="83">
        <f t="shared" si="32"/>
        <v>0</v>
      </c>
      <c r="L117" s="83">
        <f t="shared" si="32"/>
        <v>0</v>
      </c>
      <c r="M117" s="83">
        <f t="shared" si="32"/>
        <v>0</v>
      </c>
      <c r="N117" s="83">
        <f t="shared" si="32"/>
        <v>0</v>
      </c>
      <c r="O117" s="83">
        <f t="shared" si="32"/>
        <v>0</v>
      </c>
      <c r="P117" s="83">
        <f t="shared" si="32"/>
        <v>0</v>
      </c>
      <c r="Q117" s="83">
        <f t="shared" si="32"/>
        <v>0</v>
      </c>
      <c r="R117" s="60"/>
      <c r="S117" s="60"/>
      <c r="T117" s="60"/>
      <c r="U117" s="60"/>
      <c r="V117" s="60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</row>
    <row r="118" spans="1:60">
      <c r="A118" s="129"/>
      <c r="B118" s="130" t="s">
        <v>141</v>
      </c>
      <c r="C118" s="131">
        <v>1</v>
      </c>
      <c r="D118" s="131">
        <f>C118/(1+$C$122)</f>
        <v>0.95238095238095233</v>
      </c>
      <c r="E118" s="131">
        <f t="shared" ref="E118:Q118" si="33">D118/(1+$C$122)</f>
        <v>0.90702947845804982</v>
      </c>
      <c r="F118" s="131">
        <f t="shared" si="33"/>
        <v>0.86383759853147601</v>
      </c>
      <c r="G118" s="131">
        <f t="shared" si="33"/>
        <v>0.82270247479188185</v>
      </c>
      <c r="H118" s="131">
        <f t="shared" si="33"/>
        <v>0.78352616646845885</v>
      </c>
      <c r="I118" s="131">
        <f t="shared" si="33"/>
        <v>0.74621539663662739</v>
      </c>
      <c r="J118" s="131">
        <f t="shared" si="33"/>
        <v>0.71068133013012125</v>
      </c>
      <c r="K118" s="131">
        <f t="shared" si="33"/>
        <v>0.67683936202868689</v>
      </c>
      <c r="L118" s="131">
        <f t="shared" si="33"/>
        <v>0.64460891621779703</v>
      </c>
      <c r="M118" s="131">
        <f t="shared" si="33"/>
        <v>0.6139132535407591</v>
      </c>
      <c r="N118" s="131">
        <f t="shared" si="33"/>
        <v>0.58467928908643718</v>
      </c>
      <c r="O118" s="131">
        <f t="shared" si="33"/>
        <v>0.55683741817755916</v>
      </c>
      <c r="P118" s="131">
        <f t="shared" si="33"/>
        <v>0.5303213506452944</v>
      </c>
      <c r="Q118" s="131">
        <f t="shared" si="33"/>
        <v>0.50506795299551843</v>
      </c>
      <c r="R118" s="60"/>
      <c r="S118" s="60"/>
      <c r="T118" s="60"/>
      <c r="U118" s="60"/>
      <c r="V118" s="60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</row>
    <row r="119" spans="1:60">
      <c r="A119" s="81" t="s">
        <v>106</v>
      </c>
      <c r="B119" s="116" t="s">
        <v>142</v>
      </c>
      <c r="C119" s="83">
        <f>C117*C118</f>
        <v>0</v>
      </c>
      <c r="D119" s="83">
        <f t="shared" ref="D119:Q119" si="34">D117*D118</f>
        <v>0</v>
      </c>
      <c r="E119" s="83">
        <f t="shared" si="34"/>
        <v>0</v>
      </c>
      <c r="F119" s="83">
        <f t="shared" si="34"/>
        <v>0</v>
      </c>
      <c r="G119" s="83">
        <f t="shared" si="34"/>
        <v>0</v>
      </c>
      <c r="H119" s="83">
        <f t="shared" si="34"/>
        <v>0</v>
      </c>
      <c r="I119" s="83">
        <f t="shared" si="34"/>
        <v>0</v>
      </c>
      <c r="J119" s="83">
        <f t="shared" si="34"/>
        <v>0</v>
      </c>
      <c r="K119" s="83">
        <f t="shared" si="34"/>
        <v>0</v>
      </c>
      <c r="L119" s="83">
        <f t="shared" si="34"/>
        <v>0</v>
      </c>
      <c r="M119" s="83">
        <f t="shared" si="34"/>
        <v>0</v>
      </c>
      <c r="N119" s="83">
        <f t="shared" si="34"/>
        <v>0</v>
      </c>
      <c r="O119" s="83">
        <f t="shared" si="34"/>
        <v>0</v>
      </c>
      <c r="P119" s="83">
        <f t="shared" si="34"/>
        <v>0</v>
      </c>
      <c r="Q119" s="83">
        <f t="shared" si="34"/>
        <v>0</v>
      </c>
      <c r="R119" s="60"/>
      <c r="S119" s="60"/>
      <c r="T119" s="60"/>
      <c r="U119" s="60"/>
      <c r="V119" s="60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</row>
    <row r="120" spans="1:60">
      <c r="A120" s="76"/>
      <c r="B120" s="124" t="s">
        <v>143</v>
      </c>
      <c r="C120" s="78">
        <f>(C98+C109)*C118</f>
        <v>0</v>
      </c>
      <c r="D120" s="78">
        <f t="shared" ref="D120:Q120" si="35">(D98+D109)*D118</f>
        <v>0</v>
      </c>
      <c r="E120" s="78">
        <f t="shared" si="35"/>
        <v>0</v>
      </c>
      <c r="F120" s="78">
        <f t="shared" si="35"/>
        <v>0</v>
      </c>
      <c r="G120" s="78">
        <f t="shared" si="35"/>
        <v>0</v>
      </c>
      <c r="H120" s="78">
        <f t="shared" si="35"/>
        <v>0</v>
      </c>
      <c r="I120" s="78">
        <f t="shared" si="35"/>
        <v>0</v>
      </c>
      <c r="J120" s="78">
        <f t="shared" si="35"/>
        <v>0</v>
      </c>
      <c r="K120" s="78">
        <f t="shared" si="35"/>
        <v>0</v>
      </c>
      <c r="L120" s="78">
        <f t="shared" si="35"/>
        <v>0</v>
      </c>
      <c r="M120" s="78">
        <f t="shared" si="35"/>
        <v>0</v>
      </c>
      <c r="N120" s="78">
        <f t="shared" si="35"/>
        <v>0</v>
      </c>
      <c r="O120" s="78">
        <f t="shared" si="35"/>
        <v>0</v>
      </c>
      <c r="P120" s="78">
        <f t="shared" si="35"/>
        <v>0</v>
      </c>
      <c r="Q120" s="78">
        <f t="shared" si="35"/>
        <v>0</v>
      </c>
      <c r="R120" s="60"/>
      <c r="S120" s="60"/>
      <c r="T120" s="60"/>
      <c r="U120" s="60"/>
      <c r="V120" s="60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</row>
    <row r="121" spans="1:60">
      <c r="A121" s="76"/>
      <c r="B121" s="124" t="s">
        <v>144</v>
      </c>
      <c r="C121" s="78">
        <f>(C106+C114)*C118</f>
        <v>0</v>
      </c>
      <c r="D121" s="78">
        <f t="shared" ref="D121:Q121" si="36">(D106+D114)*D118</f>
        <v>0</v>
      </c>
      <c r="E121" s="78">
        <f t="shared" si="36"/>
        <v>0</v>
      </c>
      <c r="F121" s="78">
        <f t="shared" si="36"/>
        <v>0</v>
      </c>
      <c r="G121" s="78">
        <f t="shared" si="36"/>
        <v>0</v>
      </c>
      <c r="H121" s="78">
        <f t="shared" si="36"/>
        <v>0</v>
      </c>
      <c r="I121" s="78">
        <f t="shared" si="36"/>
        <v>0</v>
      </c>
      <c r="J121" s="78">
        <f t="shared" si="36"/>
        <v>0</v>
      </c>
      <c r="K121" s="78">
        <f t="shared" si="36"/>
        <v>0</v>
      </c>
      <c r="L121" s="78">
        <f t="shared" si="36"/>
        <v>0</v>
      </c>
      <c r="M121" s="78">
        <f t="shared" si="36"/>
        <v>0</v>
      </c>
      <c r="N121" s="78">
        <f t="shared" si="36"/>
        <v>0</v>
      </c>
      <c r="O121" s="78">
        <f t="shared" si="36"/>
        <v>0</v>
      </c>
      <c r="P121" s="78">
        <f t="shared" si="36"/>
        <v>0</v>
      </c>
      <c r="Q121" s="78">
        <f t="shared" si="36"/>
        <v>0</v>
      </c>
      <c r="R121" s="60"/>
      <c r="S121" s="60"/>
      <c r="T121" s="60"/>
      <c r="U121" s="60"/>
      <c r="V121" s="60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</row>
    <row r="122" spans="1:60">
      <c r="A122" s="107"/>
      <c r="B122" s="132" t="s">
        <v>118</v>
      </c>
      <c r="C122" s="119">
        <v>0.05</v>
      </c>
      <c r="D122" s="133"/>
      <c r="R122" s="60"/>
      <c r="S122" s="60"/>
      <c r="T122" s="60"/>
      <c r="U122" s="60"/>
      <c r="V122" s="60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</row>
    <row r="123" spans="1:60" ht="25.5">
      <c r="A123" s="107"/>
      <c r="B123" s="77" t="s">
        <v>145</v>
      </c>
      <c r="C123" s="120">
        <f>SUM(C119:Q119)</f>
        <v>0</v>
      </c>
      <c r="R123" s="60"/>
      <c r="S123" s="60"/>
      <c r="T123" s="60"/>
      <c r="U123" s="60"/>
      <c r="V123" s="60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</row>
    <row r="124" spans="1:60" s="59" customFormat="1">
      <c r="A124" s="107"/>
      <c r="B124" s="77" t="s">
        <v>146</v>
      </c>
      <c r="C124" s="121" t="e">
        <f>IRR(C117:Q117)</f>
        <v>#NUM!</v>
      </c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</row>
    <row r="125" spans="1:60" s="59" customFormat="1">
      <c r="A125" s="107"/>
      <c r="B125" s="77" t="s">
        <v>147</v>
      </c>
      <c r="C125" s="120" t="e">
        <f>SUM(C120:Q120)/SUM(C121:Q121)</f>
        <v>#DIV/0!</v>
      </c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</row>
    <row r="126" spans="1:60" s="59" customForma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</row>
  </sheetData>
  <pageMargins left="0.7" right="0.7" top="0.75" bottom="0.75" header="0.3" footer="0.3"/>
  <pageSetup paperSize="9" scale="24" orientation="portrait" r:id="rId1"/>
  <rowBreaks count="1" manualBreakCount="1">
    <brk id="89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1"/>
  <sheetViews>
    <sheetView tabSelected="1" topLeftCell="A4" zoomScaleNormal="100" zoomScaleSheetLayoutView="80" workbookViewId="0">
      <selection activeCell="C6" sqref="C6"/>
    </sheetView>
  </sheetViews>
  <sheetFormatPr defaultRowHeight="12.75"/>
  <cols>
    <col min="1" max="1" width="4.28515625" customWidth="1"/>
    <col min="2" max="2" width="43.140625" style="52" customWidth="1"/>
    <col min="3" max="22" width="16.85546875" customWidth="1"/>
    <col min="23" max="30" width="15.5703125" customWidth="1"/>
    <col min="31" max="33" width="15.5703125" style="49" customWidth="1"/>
    <col min="34" max="16384" width="9.140625" style="49"/>
  </cols>
  <sheetData>
    <row r="1" spans="1:69" s="9" customFormat="1">
      <c r="A1" s="4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</row>
    <row r="2" spans="1:69" s="1" customFormat="1" ht="24" customHeight="1">
      <c r="A2" s="10" t="s">
        <v>150</v>
      </c>
      <c r="B2" s="11"/>
      <c r="C2" s="12"/>
      <c r="D2" s="13"/>
      <c r="E2" s="22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s="9" customFormat="1">
      <c r="A3" s="14"/>
      <c r="B3" s="1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</row>
    <row r="4" spans="1:69" s="20" customFormat="1">
      <c r="A4" s="16" t="s">
        <v>0</v>
      </c>
      <c r="B4" s="17" t="s">
        <v>1</v>
      </c>
      <c r="C4" s="18" t="s">
        <v>2</v>
      </c>
      <c r="D4" s="18" t="s">
        <v>2</v>
      </c>
      <c r="E4" s="18" t="s">
        <v>2</v>
      </c>
      <c r="F4" s="18" t="s">
        <v>2</v>
      </c>
      <c r="G4" s="18" t="s">
        <v>2</v>
      </c>
      <c r="H4" s="18" t="s">
        <v>2</v>
      </c>
      <c r="I4" s="18" t="s">
        <v>2</v>
      </c>
      <c r="J4" s="18" t="s">
        <v>2</v>
      </c>
      <c r="K4" s="18" t="s">
        <v>2</v>
      </c>
      <c r="L4" s="18" t="s">
        <v>2</v>
      </c>
      <c r="M4" s="18" t="s">
        <v>2</v>
      </c>
      <c r="N4" s="18" t="s">
        <v>2</v>
      </c>
      <c r="O4" s="18" t="s">
        <v>2</v>
      </c>
      <c r="P4" s="18" t="s">
        <v>2</v>
      </c>
      <c r="Q4" s="18" t="s">
        <v>2</v>
      </c>
      <c r="R4" s="18" t="s">
        <v>2</v>
      </c>
      <c r="S4" s="18" t="s">
        <v>2</v>
      </c>
      <c r="T4" s="18" t="s">
        <v>2</v>
      </c>
      <c r="U4" s="18" t="s">
        <v>2</v>
      </c>
      <c r="V4" s="18" t="s">
        <v>2</v>
      </c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</row>
    <row r="5" spans="1:69" s="9" customFormat="1">
      <c r="A5" s="21" t="s">
        <v>3</v>
      </c>
      <c r="B5" s="22" t="s">
        <v>151</v>
      </c>
      <c r="C5" s="23">
        <f>C6+C11+C12</f>
        <v>0</v>
      </c>
      <c r="D5" s="23">
        <f t="shared" ref="D5:R5" si="0">D6+D12+D11</f>
        <v>0</v>
      </c>
      <c r="E5" s="23">
        <f t="shared" si="0"/>
        <v>0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  <c r="K5" s="23">
        <f t="shared" si="0"/>
        <v>0</v>
      </c>
      <c r="L5" s="23">
        <f t="shared" si="0"/>
        <v>0</v>
      </c>
      <c r="M5" s="23">
        <f t="shared" si="0"/>
        <v>0</v>
      </c>
      <c r="N5" s="23">
        <f t="shared" si="0"/>
        <v>0</v>
      </c>
      <c r="O5" s="23">
        <f t="shared" si="0"/>
        <v>0</v>
      </c>
      <c r="P5" s="23">
        <f t="shared" si="0"/>
        <v>0</v>
      </c>
      <c r="Q5" s="23">
        <f t="shared" si="0"/>
        <v>0</v>
      </c>
      <c r="R5" s="23">
        <f t="shared" si="0"/>
        <v>0</v>
      </c>
      <c r="S5" s="23">
        <f t="shared" ref="S5:V5" si="1">S6+S12+S11</f>
        <v>0</v>
      </c>
      <c r="T5" s="23">
        <f t="shared" si="1"/>
        <v>0</v>
      </c>
      <c r="U5" s="23">
        <f t="shared" si="1"/>
        <v>0</v>
      </c>
      <c r="V5" s="23">
        <f t="shared" si="1"/>
        <v>0</v>
      </c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</row>
    <row r="6" spans="1:69" s="9" customFormat="1">
      <c r="A6" s="21">
        <v>1</v>
      </c>
      <c r="B6" s="22" t="s">
        <v>4</v>
      </c>
      <c r="C6" s="23">
        <f>SUM(C7:C9)</f>
        <v>0</v>
      </c>
      <c r="D6" s="23">
        <f t="shared" ref="D6:V6" si="2">SUM(D7:D9)</f>
        <v>0</v>
      </c>
      <c r="E6" s="23">
        <f t="shared" si="2"/>
        <v>0</v>
      </c>
      <c r="F6" s="23">
        <f t="shared" si="2"/>
        <v>0</v>
      </c>
      <c r="G6" s="23">
        <f t="shared" si="2"/>
        <v>0</v>
      </c>
      <c r="H6" s="23">
        <f t="shared" si="2"/>
        <v>0</v>
      </c>
      <c r="I6" s="23">
        <f t="shared" si="2"/>
        <v>0</v>
      </c>
      <c r="J6" s="23">
        <f t="shared" si="2"/>
        <v>0</v>
      </c>
      <c r="K6" s="23">
        <f t="shared" si="2"/>
        <v>0</v>
      </c>
      <c r="L6" s="23">
        <f t="shared" si="2"/>
        <v>0</v>
      </c>
      <c r="M6" s="23">
        <f t="shared" si="2"/>
        <v>0</v>
      </c>
      <c r="N6" s="23">
        <f t="shared" si="2"/>
        <v>0</v>
      </c>
      <c r="O6" s="23">
        <f t="shared" si="2"/>
        <v>0</v>
      </c>
      <c r="P6" s="23">
        <f t="shared" si="2"/>
        <v>0</v>
      </c>
      <c r="Q6" s="23">
        <f t="shared" si="2"/>
        <v>0</v>
      </c>
      <c r="R6" s="23">
        <f t="shared" si="2"/>
        <v>0</v>
      </c>
      <c r="S6" s="23">
        <f t="shared" si="2"/>
        <v>0</v>
      </c>
      <c r="T6" s="23">
        <f t="shared" si="2"/>
        <v>0</v>
      </c>
      <c r="U6" s="23">
        <f t="shared" si="2"/>
        <v>0</v>
      </c>
      <c r="V6" s="23">
        <f t="shared" si="2"/>
        <v>0</v>
      </c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</row>
    <row r="7" spans="1:69" s="9" customFormat="1">
      <c r="A7" s="25"/>
      <c r="B7" s="26" t="s">
        <v>156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</row>
    <row r="8" spans="1:69" s="9" customFormat="1">
      <c r="A8" s="25"/>
      <c r="B8" s="26" t="s">
        <v>157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</row>
    <row r="9" spans="1:69" s="9" customFormat="1">
      <c r="A9" s="25"/>
      <c r="B9" s="26" t="s">
        <v>230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</row>
    <row r="10" spans="1:69" s="9" customFormat="1">
      <c r="A10" s="25"/>
      <c r="B10" s="29" t="s">
        <v>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</row>
    <row r="11" spans="1:69" s="9" customFormat="1" ht="25.5">
      <c r="A11" s="21">
        <v>2</v>
      </c>
      <c r="B11" s="22" t="s">
        <v>158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</row>
    <row r="12" spans="1:69" s="9" customFormat="1">
      <c r="A12" s="21">
        <v>3</v>
      </c>
      <c r="B12" s="22" t="s">
        <v>6</v>
      </c>
      <c r="C12" s="23">
        <f t="shared" ref="C12:R12" si="3">SUM(C13:C15)</f>
        <v>0</v>
      </c>
      <c r="D12" s="23">
        <f t="shared" si="3"/>
        <v>0</v>
      </c>
      <c r="E12" s="23">
        <f t="shared" si="3"/>
        <v>0</v>
      </c>
      <c r="F12" s="23">
        <f t="shared" si="3"/>
        <v>0</v>
      </c>
      <c r="G12" s="23">
        <f t="shared" si="3"/>
        <v>0</v>
      </c>
      <c r="H12" s="23">
        <f t="shared" si="3"/>
        <v>0</v>
      </c>
      <c r="I12" s="23">
        <f t="shared" si="3"/>
        <v>0</v>
      </c>
      <c r="J12" s="23">
        <f t="shared" si="3"/>
        <v>0</v>
      </c>
      <c r="K12" s="23">
        <f t="shared" si="3"/>
        <v>0</v>
      </c>
      <c r="L12" s="23">
        <f t="shared" si="3"/>
        <v>0</v>
      </c>
      <c r="M12" s="23">
        <f t="shared" si="3"/>
        <v>0</v>
      </c>
      <c r="N12" s="23">
        <f t="shared" si="3"/>
        <v>0</v>
      </c>
      <c r="O12" s="23">
        <f t="shared" si="3"/>
        <v>0</v>
      </c>
      <c r="P12" s="23">
        <f t="shared" si="3"/>
        <v>0</v>
      </c>
      <c r="Q12" s="23">
        <f t="shared" si="3"/>
        <v>0</v>
      </c>
      <c r="R12" s="23">
        <f t="shared" si="3"/>
        <v>0</v>
      </c>
      <c r="S12" s="23">
        <f t="shared" ref="S12:V12" si="4">SUM(S13:S15)</f>
        <v>0</v>
      </c>
      <c r="T12" s="23">
        <f t="shared" si="4"/>
        <v>0</v>
      </c>
      <c r="U12" s="23">
        <f t="shared" si="4"/>
        <v>0</v>
      </c>
      <c r="V12" s="23">
        <f t="shared" si="4"/>
        <v>0</v>
      </c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</row>
    <row r="13" spans="1:69" s="9" customFormat="1">
      <c r="A13" s="25" t="s">
        <v>7</v>
      </c>
      <c r="B13" s="26" t="s">
        <v>159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</row>
    <row r="14" spans="1:69" s="9" customFormat="1" ht="25.5">
      <c r="A14" s="25" t="s">
        <v>8</v>
      </c>
      <c r="B14" s="26" t="s">
        <v>161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</row>
    <row r="15" spans="1:69" s="9" customFormat="1" ht="25.5">
      <c r="A15" s="25" t="s">
        <v>9</v>
      </c>
      <c r="B15" s="26" t="s">
        <v>162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</row>
    <row r="16" spans="1:69" s="9" customFormat="1">
      <c r="A16" s="25"/>
      <c r="B16" s="29" t="s">
        <v>10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s="9" customFormat="1">
      <c r="A17" s="21" t="s">
        <v>11</v>
      </c>
      <c r="B17" s="22" t="s">
        <v>160</v>
      </c>
      <c r="C17" s="23">
        <f>C18+C20</f>
        <v>0</v>
      </c>
      <c r="D17" s="23">
        <f t="shared" ref="D17:R17" si="5">D18+D20</f>
        <v>0</v>
      </c>
      <c r="E17" s="23">
        <f t="shared" si="5"/>
        <v>0</v>
      </c>
      <c r="F17" s="23">
        <f t="shared" si="5"/>
        <v>0</v>
      </c>
      <c r="G17" s="23">
        <f t="shared" si="5"/>
        <v>0</v>
      </c>
      <c r="H17" s="23">
        <f t="shared" si="5"/>
        <v>0</v>
      </c>
      <c r="I17" s="23">
        <f t="shared" si="5"/>
        <v>0</v>
      </c>
      <c r="J17" s="23">
        <f t="shared" si="5"/>
        <v>0</v>
      </c>
      <c r="K17" s="23">
        <f t="shared" si="5"/>
        <v>0</v>
      </c>
      <c r="L17" s="23">
        <f t="shared" si="5"/>
        <v>0</v>
      </c>
      <c r="M17" s="23">
        <f t="shared" si="5"/>
        <v>0</v>
      </c>
      <c r="N17" s="23">
        <f t="shared" si="5"/>
        <v>0</v>
      </c>
      <c r="O17" s="23">
        <f t="shared" si="5"/>
        <v>0</v>
      </c>
      <c r="P17" s="23">
        <f t="shared" si="5"/>
        <v>0</v>
      </c>
      <c r="Q17" s="23">
        <f t="shared" si="5"/>
        <v>0</v>
      </c>
      <c r="R17" s="23">
        <f t="shared" si="5"/>
        <v>0</v>
      </c>
      <c r="S17" s="23">
        <f t="shared" ref="S17:V17" si="6">S18+S20</f>
        <v>0</v>
      </c>
      <c r="T17" s="23">
        <f t="shared" si="6"/>
        <v>0</v>
      </c>
      <c r="U17" s="23">
        <f t="shared" si="6"/>
        <v>0</v>
      </c>
      <c r="V17" s="23">
        <f t="shared" si="6"/>
        <v>0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69" s="9" customFormat="1">
      <c r="A18" s="25" t="s">
        <v>12</v>
      </c>
      <c r="B18" s="26" t="s">
        <v>163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</row>
    <row r="19" spans="1:69" s="9" customFormat="1">
      <c r="A19" s="25"/>
      <c r="B19" s="29" t="s">
        <v>13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</row>
    <row r="20" spans="1:69" s="9" customFormat="1">
      <c r="A20" s="25" t="s">
        <v>14</v>
      </c>
      <c r="B20" s="26" t="s">
        <v>15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s="9" customFormat="1">
      <c r="A21" s="25"/>
      <c r="B21" s="29" t="s">
        <v>13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s="9" customFormat="1">
      <c r="A22" s="30" t="s">
        <v>16</v>
      </c>
      <c r="B22" s="31" t="s">
        <v>152</v>
      </c>
      <c r="C22" s="32">
        <f t="shared" ref="C22:R22" si="7">C5-C17</f>
        <v>0</v>
      </c>
      <c r="D22" s="32">
        <f t="shared" si="7"/>
        <v>0</v>
      </c>
      <c r="E22" s="32">
        <f t="shared" si="7"/>
        <v>0</v>
      </c>
      <c r="F22" s="32">
        <f t="shared" si="7"/>
        <v>0</v>
      </c>
      <c r="G22" s="32">
        <f t="shared" si="7"/>
        <v>0</v>
      </c>
      <c r="H22" s="32">
        <f t="shared" si="7"/>
        <v>0</v>
      </c>
      <c r="I22" s="32">
        <f t="shared" si="7"/>
        <v>0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7"/>
        <v>0</v>
      </c>
      <c r="O22" s="32">
        <f t="shared" si="7"/>
        <v>0</v>
      </c>
      <c r="P22" s="32">
        <f t="shared" si="7"/>
        <v>0</v>
      </c>
      <c r="Q22" s="32">
        <f t="shared" si="7"/>
        <v>0</v>
      </c>
      <c r="R22" s="32">
        <f t="shared" si="7"/>
        <v>0</v>
      </c>
      <c r="S22" s="32">
        <f t="shared" ref="S22:V22" si="8">S5-S17</f>
        <v>0</v>
      </c>
      <c r="T22" s="32">
        <f t="shared" si="8"/>
        <v>0</v>
      </c>
      <c r="U22" s="32">
        <f t="shared" si="8"/>
        <v>0</v>
      </c>
      <c r="V22" s="32">
        <f t="shared" si="8"/>
        <v>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s="9" customFormat="1">
      <c r="A23" s="21" t="s">
        <v>17</v>
      </c>
      <c r="B23" s="22" t="s">
        <v>18</v>
      </c>
      <c r="C23" s="23">
        <f t="shared" ref="C23:R23" si="9">SUM(C24:C26)</f>
        <v>0</v>
      </c>
      <c r="D23" s="23">
        <f t="shared" si="9"/>
        <v>0</v>
      </c>
      <c r="E23" s="23">
        <f t="shared" si="9"/>
        <v>0</v>
      </c>
      <c r="F23" s="23">
        <f t="shared" si="9"/>
        <v>0</v>
      </c>
      <c r="G23" s="23">
        <f t="shared" si="9"/>
        <v>0</v>
      </c>
      <c r="H23" s="23">
        <f t="shared" si="9"/>
        <v>0</v>
      </c>
      <c r="I23" s="23">
        <f t="shared" si="9"/>
        <v>0</v>
      </c>
      <c r="J23" s="23">
        <f t="shared" si="9"/>
        <v>0</v>
      </c>
      <c r="K23" s="23">
        <f t="shared" si="9"/>
        <v>0</v>
      </c>
      <c r="L23" s="23">
        <f t="shared" si="9"/>
        <v>0</v>
      </c>
      <c r="M23" s="23">
        <f t="shared" si="9"/>
        <v>0</v>
      </c>
      <c r="N23" s="23">
        <f t="shared" si="9"/>
        <v>0</v>
      </c>
      <c r="O23" s="23">
        <f t="shared" si="9"/>
        <v>0</v>
      </c>
      <c r="P23" s="23">
        <f t="shared" si="9"/>
        <v>0</v>
      </c>
      <c r="Q23" s="23">
        <f t="shared" si="9"/>
        <v>0</v>
      </c>
      <c r="R23" s="23">
        <f t="shared" si="9"/>
        <v>0</v>
      </c>
      <c r="S23" s="23">
        <f t="shared" ref="S23:V23" si="10">SUM(S24:S26)</f>
        <v>0</v>
      </c>
      <c r="T23" s="23">
        <f t="shared" si="10"/>
        <v>0</v>
      </c>
      <c r="U23" s="23">
        <f t="shared" si="10"/>
        <v>0</v>
      </c>
      <c r="V23" s="23">
        <f t="shared" si="10"/>
        <v>0</v>
      </c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</row>
    <row r="24" spans="1:69" s="9" customFormat="1" ht="12.75" customHeight="1">
      <c r="A24" s="25"/>
      <c r="B24" s="26" t="s">
        <v>164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</row>
    <row r="25" spans="1:69" s="9" customFormat="1">
      <c r="A25" s="25"/>
      <c r="B25" s="26" t="s">
        <v>165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</row>
    <row r="26" spans="1:69" s="9" customFormat="1">
      <c r="A26" s="25"/>
      <c r="B26" s="26" t="s">
        <v>166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</row>
    <row r="27" spans="1:69" s="9" customFormat="1" ht="27" customHeight="1">
      <c r="A27" s="21" t="s">
        <v>19</v>
      </c>
      <c r="B27" s="22" t="s">
        <v>153</v>
      </c>
      <c r="C27" s="23">
        <f t="shared" ref="C27:R27" si="11">C22-C23</f>
        <v>0</v>
      </c>
      <c r="D27" s="23">
        <f t="shared" si="11"/>
        <v>0</v>
      </c>
      <c r="E27" s="23">
        <f t="shared" si="11"/>
        <v>0</v>
      </c>
      <c r="F27" s="23">
        <f t="shared" si="11"/>
        <v>0</v>
      </c>
      <c r="G27" s="23">
        <f t="shared" si="11"/>
        <v>0</v>
      </c>
      <c r="H27" s="23">
        <f t="shared" si="11"/>
        <v>0</v>
      </c>
      <c r="I27" s="23">
        <f t="shared" si="11"/>
        <v>0</v>
      </c>
      <c r="J27" s="23">
        <f t="shared" si="11"/>
        <v>0</v>
      </c>
      <c r="K27" s="23">
        <f t="shared" si="11"/>
        <v>0</v>
      </c>
      <c r="L27" s="23">
        <f t="shared" si="11"/>
        <v>0</v>
      </c>
      <c r="M27" s="23">
        <f t="shared" si="11"/>
        <v>0</v>
      </c>
      <c r="N27" s="23">
        <f t="shared" si="11"/>
        <v>0</v>
      </c>
      <c r="O27" s="23">
        <f t="shared" si="11"/>
        <v>0</v>
      </c>
      <c r="P27" s="23">
        <f t="shared" si="11"/>
        <v>0</v>
      </c>
      <c r="Q27" s="23">
        <f t="shared" si="11"/>
        <v>0</v>
      </c>
      <c r="R27" s="23">
        <f t="shared" si="11"/>
        <v>0</v>
      </c>
      <c r="S27" s="23">
        <f t="shared" ref="S27:V27" si="12">S22-S23</f>
        <v>0</v>
      </c>
      <c r="T27" s="23">
        <f t="shared" si="12"/>
        <v>0</v>
      </c>
      <c r="U27" s="23">
        <f t="shared" si="12"/>
        <v>0</v>
      </c>
      <c r="V27" s="23">
        <f t="shared" si="12"/>
        <v>0</v>
      </c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</row>
    <row r="28" spans="1:69" s="36" customFormat="1">
      <c r="A28" s="21" t="s">
        <v>20</v>
      </c>
      <c r="B28" s="22" t="s">
        <v>167</v>
      </c>
      <c r="C28" s="33">
        <f t="shared" ref="C28:R28" si="13">SUM(C29:C30)</f>
        <v>0</v>
      </c>
      <c r="D28" s="33">
        <f t="shared" si="13"/>
        <v>0</v>
      </c>
      <c r="E28" s="33">
        <f t="shared" si="13"/>
        <v>0</v>
      </c>
      <c r="F28" s="33">
        <f t="shared" si="13"/>
        <v>0</v>
      </c>
      <c r="G28" s="33">
        <f t="shared" si="13"/>
        <v>0</v>
      </c>
      <c r="H28" s="33">
        <f t="shared" si="13"/>
        <v>0</v>
      </c>
      <c r="I28" s="33">
        <f t="shared" si="13"/>
        <v>0</v>
      </c>
      <c r="J28" s="33">
        <f t="shared" si="13"/>
        <v>0</v>
      </c>
      <c r="K28" s="33">
        <f t="shared" si="13"/>
        <v>0</v>
      </c>
      <c r="L28" s="33">
        <f t="shared" si="13"/>
        <v>0</v>
      </c>
      <c r="M28" s="33">
        <f t="shared" si="13"/>
        <v>0</v>
      </c>
      <c r="N28" s="33">
        <f t="shared" si="13"/>
        <v>0</v>
      </c>
      <c r="O28" s="33">
        <f t="shared" si="13"/>
        <v>0</v>
      </c>
      <c r="P28" s="33">
        <f t="shared" si="13"/>
        <v>0</v>
      </c>
      <c r="Q28" s="33">
        <f t="shared" si="13"/>
        <v>0</v>
      </c>
      <c r="R28" s="33">
        <f t="shared" si="13"/>
        <v>0</v>
      </c>
      <c r="S28" s="33">
        <f t="shared" ref="S28:V28" si="14">SUM(S29:S30)</f>
        <v>0</v>
      </c>
      <c r="T28" s="33">
        <f t="shared" si="14"/>
        <v>0</v>
      </c>
      <c r="U28" s="33">
        <f t="shared" si="14"/>
        <v>0</v>
      </c>
      <c r="V28" s="33">
        <f t="shared" si="14"/>
        <v>0</v>
      </c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</row>
    <row r="29" spans="1:69" s="9" customFormat="1" ht="12" customHeight="1">
      <c r="A29" s="21"/>
      <c r="B29" s="37" t="s">
        <v>21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</row>
    <row r="30" spans="1:69" s="9" customFormat="1" ht="12" customHeight="1">
      <c r="A30" s="21"/>
      <c r="B30" s="38" t="s">
        <v>22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</row>
    <row r="31" spans="1:69" s="9" customFormat="1">
      <c r="A31" s="30" t="s">
        <v>23</v>
      </c>
      <c r="B31" s="31" t="s">
        <v>154</v>
      </c>
      <c r="C31" s="39">
        <f t="shared" ref="C31:R31" si="15">C27-C28</f>
        <v>0</v>
      </c>
      <c r="D31" s="39">
        <f t="shared" si="15"/>
        <v>0</v>
      </c>
      <c r="E31" s="39">
        <f t="shared" si="15"/>
        <v>0</v>
      </c>
      <c r="F31" s="39">
        <f t="shared" si="15"/>
        <v>0</v>
      </c>
      <c r="G31" s="39">
        <f t="shared" si="15"/>
        <v>0</v>
      </c>
      <c r="H31" s="39">
        <f t="shared" si="15"/>
        <v>0</v>
      </c>
      <c r="I31" s="39">
        <f t="shared" si="15"/>
        <v>0</v>
      </c>
      <c r="J31" s="39">
        <f t="shared" si="15"/>
        <v>0</v>
      </c>
      <c r="K31" s="39">
        <f t="shared" si="15"/>
        <v>0</v>
      </c>
      <c r="L31" s="39">
        <f t="shared" si="15"/>
        <v>0</v>
      </c>
      <c r="M31" s="39">
        <f t="shared" si="15"/>
        <v>0</v>
      </c>
      <c r="N31" s="39">
        <f t="shared" si="15"/>
        <v>0</v>
      </c>
      <c r="O31" s="39">
        <f t="shared" si="15"/>
        <v>0</v>
      </c>
      <c r="P31" s="39">
        <f t="shared" si="15"/>
        <v>0</v>
      </c>
      <c r="Q31" s="39">
        <f t="shared" si="15"/>
        <v>0</v>
      </c>
      <c r="R31" s="39">
        <f t="shared" si="15"/>
        <v>0</v>
      </c>
      <c r="S31" s="39">
        <f t="shared" ref="S31:V31" si="16">S27-S28</f>
        <v>0</v>
      </c>
      <c r="T31" s="39">
        <f t="shared" si="16"/>
        <v>0</v>
      </c>
      <c r="U31" s="39">
        <f t="shared" si="16"/>
        <v>0</v>
      </c>
      <c r="V31" s="39">
        <f t="shared" si="16"/>
        <v>0</v>
      </c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</row>
    <row r="32" spans="1:69" s="9" customFormat="1" ht="12.75" customHeight="1">
      <c r="A32" s="21" t="s">
        <v>24</v>
      </c>
      <c r="B32" s="22" t="s">
        <v>168</v>
      </c>
      <c r="C32" s="23">
        <f t="shared" ref="C32:R32" si="17">SUM(C33:C34)</f>
        <v>0</v>
      </c>
      <c r="D32" s="23">
        <f t="shared" si="17"/>
        <v>0</v>
      </c>
      <c r="E32" s="23">
        <f t="shared" si="17"/>
        <v>0</v>
      </c>
      <c r="F32" s="23">
        <f t="shared" si="17"/>
        <v>0</v>
      </c>
      <c r="G32" s="23">
        <f t="shared" si="17"/>
        <v>0</v>
      </c>
      <c r="H32" s="23">
        <f t="shared" si="17"/>
        <v>0</v>
      </c>
      <c r="I32" s="23">
        <f t="shared" si="17"/>
        <v>0</v>
      </c>
      <c r="J32" s="23">
        <f t="shared" si="17"/>
        <v>0</v>
      </c>
      <c r="K32" s="23">
        <f t="shared" si="17"/>
        <v>0</v>
      </c>
      <c r="L32" s="23">
        <f t="shared" si="17"/>
        <v>0</v>
      </c>
      <c r="M32" s="23">
        <f t="shared" si="17"/>
        <v>0</v>
      </c>
      <c r="N32" s="23">
        <f t="shared" si="17"/>
        <v>0</v>
      </c>
      <c r="O32" s="23">
        <f t="shared" si="17"/>
        <v>0</v>
      </c>
      <c r="P32" s="23">
        <f t="shared" si="17"/>
        <v>0</v>
      </c>
      <c r="Q32" s="23">
        <f t="shared" si="17"/>
        <v>0</v>
      </c>
      <c r="R32" s="23">
        <f t="shared" si="17"/>
        <v>0</v>
      </c>
      <c r="S32" s="23">
        <f t="shared" ref="S32:V32" si="18">SUM(S33:S34)</f>
        <v>0</v>
      </c>
      <c r="T32" s="23">
        <f t="shared" si="18"/>
        <v>0</v>
      </c>
      <c r="U32" s="23">
        <f t="shared" si="18"/>
        <v>0</v>
      </c>
      <c r="V32" s="23">
        <f t="shared" si="18"/>
        <v>0</v>
      </c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</row>
    <row r="33" spans="1:69" s="9" customFormat="1" ht="12.75" customHeight="1">
      <c r="A33" s="21"/>
      <c r="B33" s="37" t="s">
        <v>25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</row>
    <row r="34" spans="1:69" s="9" customFormat="1" ht="12.75" customHeight="1">
      <c r="A34" s="21"/>
      <c r="B34" s="38" t="s">
        <v>26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</row>
    <row r="35" spans="1:69" s="9" customFormat="1" ht="12.75" customHeight="1">
      <c r="A35" s="21"/>
      <c r="B35" s="22" t="s">
        <v>231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</row>
    <row r="36" spans="1:69" s="45" customFormat="1" ht="14.25" customHeight="1">
      <c r="A36" s="40" t="s">
        <v>27</v>
      </c>
      <c r="B36" s="41" t="s">
        <v>155</v>
      </c>
      <c r="C36" s="32">
        <f>C31+C32+C35</f>
        <v>0</v>
      </c>
      <c r="D36" s="32">
        <f t="shared" ref="D36:V36" si="19">D31+D32+D35</f>
        <v>0</v>
      </c>
      <c r="E36" s="32">
        <f t="shared" si="19"/>
        <v>0</v>
      </c>
      <c r="F36" s="32">
        <f t="shared" si="19"/>
        <v>0</v>
      </c>
      <c r="G36" s="32">
        <f t="shared" si="19"/>
        <v>0</v>
      </c>
      <c r="H36" s="32">
        <f t="shared" si="19"/>
        <v>0</v>
      </c>
      <c r="I36" s="32">
        <f t="shared" si="19"/>
        <v>0</v>
      </c>
      <c r="J36" s="32">
        <f t="shared" si="19"/>
        <v>0</v>
      </c>
      <c r="K36" s="32">
        <f t="shared" si="19"/>
        <v>0</v>
      </c>
      <c r="L36" s="32">
        <f t="shared" si="19"/>
        <v>0</v>
      </c>
      <c r="M36" s="32">
        <f t="shared" si="19"/>
        <v>0</v>
      </c>
      <c r="N36" s="32">
        <f t="shared" si="19"/>
        <v>0</v>
      </c>
      <c r="O36" s="32">
        <f t="shared" si="19"/>
        <v>0</v>
      </c>
      <c r="P36" s="32">
        <f t="shared" si="19"/>
        <v>0</v>
      </c>
      <c r="Q36" s="32">
        <f t="shared" si="19"/>
        <v>0</v>
      </c>
      <c r="R36" s="32">
        <f t="shared" si="19"/>
        <v>0</v>
      </c>
      <c r="S36" s="32">
        <f t="shared" si="19"/>
        <v>0</v>
      </c>
      <c r="T36" s="32">
        <f t="shared" si="19"/>
        <v>0</v>
      </c>
      <c r="U36" s="32">
        <f t="shared" si="19"/>
        <v>0</v>
      </c>
      <c r="V36" s="32">
        <f t="shared" si="19"/>
        <v>0</v>
      </c>
      <c r="W36" s="42"/>
      <c r="X36" s="42"/>
      <c r="Y36" s="42"/>
      <c r="Z36" s="42"/>
      <c r="AA36" s="42"/>
      <c r="AB36" s="42"/>
      <c r="AC36" s="42"/>
      <c r="AD36" s="43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</row>
    <row r="37" spans="1:69">
      <c r="A37" s="46" t="s">
        <v>28</v>
      </c>
      <c r="B37" s="47" t="s">
        <v>29</v>
      </c>
      <c r="C37" s="48">
        <f>C36+C38</f>
        <v>0</v>
      </c>
      <c r="D37" s="48">
        <f>C37+D36</f>
        <v>0</v>
      </c>
      <c r="E37" s="48">
        <f t="shared" ref="E37:V37" si="20">D37+E36</f>
        <v>0</v>
      </c>
      <c r="F37" s="48">
        <f t="shared" si="20"/>
        <v>0</v>
      </c>
      <c r="G37" s="48">
        <f t="shared" si="20"/>
        <v>0</v>
      </c>
      <c r="H37" s="48">
        <f t="shared" si="20"/>
        <v>0</v>
      </c>
      <c r="I37" s="48">
        <f t="shared" si="20"/>
        <v>0</v>
      </c>
      <c r="J37" s="48">
        <f t="shared" si="20"/>
        <v>0</v>
      </c>
      <c r="K37" s="48">
        <f t="shared" si="20"/>
        <v>0</v>
      </c>
      <c r="L37" s="48">
        <f t="shared" si="20"/>
        <v>0</v>
      </c>
      <c r="M37" s="48">
        <f t="shared" si="20"/>
        <v>0</v>
      </c>
      <c r="N37" s="48">
        <f t="shared" si="20"/>
        <v>0</v>
      </c>
      <c r="O37" s="48">
        <f t="shared" si="20"/>
        <v>0</v>
      </c>
      <c r="P37" s="48">
        <f t="shared" si="20"/>
        <v>0</v>
      </c>
      <c r="Q37" s="48">
        <f t="shared" si="20"/>
        <v>0</v>
      </c>
      <c r="R37" s="48">
        <f t="shared" si="20"/>
        <v>0</v>
      </c>
      <c r="S37" s="48">
        <f t="shared" si="20"/>
        <v>0</v>
      </c>
      <c r="T37" s="48">
        <f t="shared" si="20"/>
        <v>0</v>
      </c>
      <c r="U37" s="48">
        <f t="shared" si="20"/>
        <v>0</v>
      </c>
      <c r="V37" s="48">
        <f t="shared" si="20"/>
        <v>0</v>
      </c>
    </row>
    <row r="38" spans="1:69" ht="25.5">
      <c r="A38" s="21" t="s">
        <v>30</v>
      </c>
      <c r="B38" s="50" t="s">
        <v>169</v>
      </c>
      <c r="C38" s="51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40" spans="1:69">
      <c r="B40" s="240" t="s">
        <v>170</v>
      </c>
      <c r="C40" s="240"/>
      <c r="D40" s="240"/>
      <c r="E40" s="240"/>
      <c r="F40" s="240"/>
      <c r="G40" s="240"/>
    </row>
    <row r="41" spans="1:69">
      <c r="B41" s="240"/>
      <c r="C41" s="240"/>
      <c r="D41" s="240"/>
      <c r="E41" s="240"/>
      <c r="F41" s="240"/>
      <c r="G41" s="240"/>
    </row>
  </sheetData>
  <mergeCells count="1">
    <mergeCell ref="B40:G41"/>
  </mergeCells>
  <pageMargins left="0.35433070866141736" right="0.19685039370078741" top="0.74803149606299213" bottom="0.62992125984251968" header="0.35433070866141736" footer="0.39370078740157483"/>
  <pageSetup paperSize="9" scale="33" fitToWidth="2" pageOrder="overThenDown" orientation="landscape" horizontalDpi="300" verticalDpi="300" r:id="rId1"/>
  <headerFooter alignWithMargins="0">
    <oddHeader>&amp;L&amp;"Arial,Pogrubiony"&amp;16Trwałość finansowa JST</oddHeader>
    <oddFooter>&amp;CStrona &amp;P z &amp;N&amp;R&amp;A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1"/>
  <sheetViews>
    <sheetView zoomScaleNormal="100" workbookViewId="0">
      <selection activeCell="E5" sqref="E5"/>
    </sheetView>
  </sheetViews>
  <sheetFormatPr defaultRowHeight="12.75"/>
  <cols>
    <col min="1" max="1" width="28.7109375" style="61" customWidth="1"/>
    <col min="2" max="29" width="11" style="61" customWidth="1"/>
    <col min="30" max="16384" width="9.140625" style="61"/>
  </cols>
  <sheetData>
    <row r="1" spans="1:29">
      <c r="A1" s="140" t="s">
        <v>177</v>
      </c>
    </row>
    <row r="2" spans="1:29" ht="13.5" thickBot="1"/>
    <row r="3" spans="1:29" ht="26.25" thickBot="1">
      <c r="A3" s="137" t="s">
        <v>175</v>
      </c>
      <c r="B3" s="138">
        <v>0.05</v>
      </c>
    </row>
    <row r="4" spans="1:29" ht="53.25" customHeight="1" thickBot="1">
      <c r="A4" s="137" t="s">
        <v>229</v>
      </c>
      <c r="B4" s="148"/>
    </row>
    <row r="5" spans="1:29" ht="13.5" thickBot="1">
      <c r="A5" s="137" t="s">
        <v>223</v>
      </c>
      <c r="B5" s="226">
        <v>25</v>
      </c>
    </row>
    <row r="6" spans="1:29" ht="13.5" thickBot="1">
      <c r="A6" s="137" t="s">
        <v>224</v>
      </c>
      <c r="B6" s="226">
        <v>15</v>
      </c>
    </row>
    <row r="8" spans="1:29">
      <c r="A8" s="140" t="s">
        <v>227</v>
      </c>
    </row>
    <row r="10" spans="1:29">
      <c r="A10" s="135" t="s">
        <v>171</v>
      </c>
      <c r="B10" s="108">
        <v>2015</v>
      </c>
      <c r="C10" s="108">
        <v>2016</v>
      </c>
      <c r="D10" s="108">
        <v>2017</v>
      </c>
      <c r="E10" s="108">
        <v>2018</v>
      </c>
      <c r="F10" s="108">
        <v>2019</v>
      </c>
      <c r="G10" s="108">
        <v>2020</v>
      </c>
      <c r="H10" s="108">
        <v>2021</v>
      </c>
      <c r="I10" s="108">
        <v>2022</v>
      </c>
      <c r="J10" s="108">
        <v>2023</v>
      </c>
      <c r="K10" s="108">
        <v>2024</v>
      </c>
      <c r="L10" s="108">
        <v>2025</v>
      </c>
      <c r="M10" s="108">
        <v>2026</v>
      </c>
      <c r="N10" s="108">
        <v>2027</v>
      </c>
      <c r="O10" s="108">
        <v>2028</v>
      </c>
      <c r="P10" s="108">
        <v>2029</v>
      </c>
      <c r="Q10" s="108">
        <v>2030</v>
      </c>
      <c r="R10" s="108">
        <v>2031</v>
      </c>
      <c r="S10" s="108">
        <v>2032</v>
      </c>
      <c r="T10" s="108">
        <v>2033</v>
      </c>
      <c r="U10" s="108">
        <v>2034</v>
      </c>
      <c r="V10" s="108">
        <v>2035</v>
      </c>
      <c r="W10" s="108">
        <v>2036</v>
      </c>
      <c r="X10" s="108">
        <v>2037</v>
      </c>
      <c r="Y10" s="108">
        <v>2038</v>
      </c>
      <c r="Z10" s="108">
        <v>2039</v>
      </c>
      <c r="AA10" s="108">
        <v>2040</v>
      </c>
      <c r="AB10" s="108">
        <v>2041</v>
      </c>
      <c r="AC10" s="108">
        <v>2042</v>
      </c>
    </row>
    <row r="11" spans="1:29">
      <c r="A11" s="135" t="s">
        <v>172</v>
      </c>
      <c r="B11" s="136">
        <v>147.18</v>
      </c>
      <c r="C11" s="136">
        <f t="shared" ref="C11:AC11" si="0">B11+(1*1.172*4.1843)</f>
        <v>152.0839996</v>
      </c>
      <c r="D11" s="136">
        <f t="shared" si="0"/>
        <v>156.98799919999999</v>
      </c>
      <c r="E11" s="136">
        <f t="shared" si="0"/>
        <v>161.89199879999998</v>
      </c>
      <c r="F11" s="136">
        <f t="shared" si="0"/>
        <v>166.79599839999997</v>
      </c>
      <c r="G11" s="136">
        <f t="shared" si="0"/>
        <v>171.69999799999997</v>
      </c>
      <c r="H11" s="136">
        <f t="shared" si="0"/>
        <v>176.60399759999996</v>
      </c>
      <c r="I11" s="136">
        <f t="shared" si="0"/>
        <v>181.50799719999995</v>
      </c>
      <c r="J11" s="136">
        <f t="shared" si="0"/>
        <v>186.41199679999994</v>
      </c>
      <c r="K11" s="136">
        <f t="shared" si="0"/>
        <v>191.31599639999993</v>
      </c>
      <c r="L11" s="136">
        <f t="shared" si="0"/>
        <v>196.21999599999992</v>
      </c>
      <c r="M11" s="136">
        <f t="shared" si="0"/>
        <v>201.12399559999992</v>
      </c>
      <c r="N11" s="136">
        <f t="shared" si="0"/>
        <v>206.02799519999991</v>
      </c>
      <c r="O11" s="136">
        <f t="shared" si="0"/>
        <v>210.9319947999999</v>
      </c>
      <c r="P11" s="136">
        <f t="shared" si="0"/>
        <v>215.83599439999989</v>
      </c>
      <c r="Q11" s="136">
        <f t="shared" si="0"/>
        <v>220.73999399999988</v>
      </c>
      <c r="R11" s="136">
        <f t="shared" si="0"/>
        <v>225.64399359999987</v>
      </c>
      <c r="S11" s="136">
        <f t="shared" si="0"/>
        <v>230.54799319999987</v>
      </c>
      <c r="T11" s="136">
        <f t="shared" si="0"/>
        <v>235.45199279999986</v>
      </c>
      <c r="U11" s="136">
        <f t="shared" si="0"/>
        <v>240.35599239999985</v>
      </c>
      <c r="V11" s="136">
        <f t="shared" si="0"/>
        <v>245.25999199999984</v>
      </c>
      <c r="W11" s="136">
        <f t="shared" si="0"/>
        <v>250.16399159999983</v>
      </c>
      <c r="X11" s="136">
        <f t="shared" si="0"/>
        <v>255.06799119999982</v>
      </c>
      <c r="Y11" s="136">
        <f t="shared" si="0"/>
        <v>259.97199079999984</v>
      </c>
      <c r="Z11" s="136">
        <f t="shared" si="0"/>
        <v>264.87599039999986</v>
      </c>
      <c r="AA11" s="136">
        <f t="shared" si="0"/>
        <v>269.77998999999988</v>
      </c>
      <c r="AB11" s="136">
        <f t="shared" si="0"/>
        <v>274.6839895999999</v>
      </c>
      <c r="AC11" s="136">
        <f t="shared" si="0"/>
        <v>279.58798919999992</v>
      </c>
    </row>
    <row r="13" spans="1:29">
      <c r="A13" s="139" t="s">
        <v>182</v>
      </c>
    </row>
    <row r="15" spans="1:29" s="140" customFormat="1">
      <c r="A15" s="135" t="s">
        <v>178</v>
      </c>
      <c r="B15" s="143" t="s">
        <v>179</v>
      </c>
      <c r="C15" s="143" t="s">
        <v>179</v>
      </c>
      <c r="D15" s="143" t="s">
        <v>179</v>
      </c>
      <c r="E15" s="143" t="s">
        <v>179</v>
      </c>
      <c r="F15" s="143" t="s">
        <v>179</v>
      </c>
      <c r="G15" s="143" t="s">
        <v>179</v>
      </c>
      <c r="H15" s="143" t="s">
        <v>179</v>
      </c>
      <c r="I15" s="143" t="s">
        <v>179</v>
      </c>
      <c r="J15" s="143" t="s">
        <v>179</v>
      </c>
      <c r="K15" s="143" t="s">
        <v>179</v>
      </c>
      <c r="L15" s="143" t="s">
        <v>179</v>
      </c>
      <c r="M15" s="143" t="s">
        <v>179</v>
      </c>
      <c r="N15" s="143" t="s">
        <v>179</v>
      </c>
      <c r="O15" s="143" t="s">
        <v>179</v>
      </c>
      <c r="P15" s="143" t="s">
        <v>179</v>
      </c>
      <c r="Q15" s="143" t="s">
        <v>179</v>
      </c>
      <c r="R15" s="143" t="s">
        <v>179</v>
      </c>
      <c r="S15" s="143" t="s">
        <v>179</v>
      </c>
      <c r="T15" s="143" t="s">
        <v>179</v>
      </c>
      <c r="U15" s="143" t="s">
        <v>179</v>
      </c>
      <c r="V15" s="143" t="s">
        <v>179</v>
      </c>
      <c r="W15" s="143" t="s">
        <v>179</v>
      </c>
      <c r="X15" s="143" t="s">
        <v>179</v>
      </c>
      <c r="Y15" s="143" t="s">
        <v>179</v>
      </c>
      <c r="Z15" s="143" t="s">
        <v>179</v>
      </c>
    </row>
    <row r="16" spans="1:29">
      <c r="A16" s="135" t="s">
        <v>181</v>
      </c>
      <c r="B16" s="145">
        <f>$B$4</f>
        <v>0</v>
      </c>
      <c r="C16" s="145">
        <f t="shared" ref="C16:Z16" si="1">$B$4</f>
        <v>0</v>
      </c>
      <c r="D16" s="145">
        <f t="shared" si="1"/>
        <v>0</v>
      </c>
      <c r="E16" s="145">
        <f t="shared" si="1"/>
        <v>0</v>
      </c>
      <c r="F16" s="145">
        <f t="shared" si="1"/>
        <v>0</v>
      </c>
      <c r="G16" s="145">
        <f t="shared" si="1"/>
        <v>0</v>
      </c>
      <c r="H16" s="145">
        <f t="shared" si="1"/>
        <v>0</v>
      </c>
      <c r="I16" s="145">
        <f t="shared" si="1"/>
        <v>0</v>
      </c>
      <c r="J16" s="145">
        <f t="shared" si="1"/>
        <v>0</v>
      </c>
      <c r="K16" s="145">
        <f t="shared" si="1"/>
        <v>0</v>
      </c>
      <c r="L16" s="145">
        <f t="shared" si="1"/>
        <v>0</v>
      </c>
      <c r="M16" s="145">
        <f t="shared" si="1"/>
        <v>0</v>
      </c>
      <c r="N16" s="145">
        <f t="shared" si="1"/>
        <v>0</v>
      </c>
      <c r="O16" s="145">
        <f t="shared" si="1"/>
        <v>0</v>
      </c>
      <c r="P16" s="145">
        <f t="shared" si="1"/>
        <v>0</v>
      </c>
      <c r="Q16" s="145">
        <f t="shared" si="1"/>
        <v>0</v>
      </c>
      <c r="R16" s="145">
        <f t="shared" si="1"/>
        <v>0</v>
      </c>
      <c r="S16" s="145">
        <f t="shared" si="1"/>
        <v>0</v>
      </c>
      <c r="T16" s="145">
        <f t="shared" si="1"/>
        <v>0</v>
      </c>
      <c r="U16" s="145">
        <f t="shared" si="1"/>
        <v>0</v>
      </c>
      <c r="V16" s="145">
        <f t="shared" si="1"/>
        <v>0</v>
      </c>
      <c r="W16" s="145">
        <f t="shared" si="1"/>
        <v>0</v>
      </c>
      <c r="X16" s="145">
        <f t="shared" si="1"/>
        <v>0</v>
      </c>
      <c r="Y16" s="145">
        <f t="shared" si="1"/>
        <v>0</v>
      </c>
      <c r="Z16" s="145">
        <f t="shared" si="1"/>
        <v>0</v>
      </c>
    </row>
    <row r="17" spans="1:26" ht="30.75">
      <c r="A17" s="135" t="s">
        <v>225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>
      <c r="A18" s="135" t="s">
        <v>173</v>
      </c>
      <c r="B18" s="145">
        <f>B16*B17</f>
        <v>0</v>
      </c>
      <c r="C18" s="145">
        <f t="shared" ref="C18:Z18" si="2">C16*C17</f>
        <v>0</v>
      </c>
      <c r="D18" s="145">
        <f t="shared" si="2"/>
        <v>0</v>
      </c>
      <c r="E18" s="145">
        <f t="shared" si="2"/>
        <v>0</v>
      </c>
      <c r="F18" s="145">
        <f t="shared" si="2"/>
        <v>0</v>
      </c>
      <c r="G18" s="145">
        <f t="shared" si="2"/>
        <v>0</v>
      </c>
      <c r="H18" s="145">
        <f t="shared" si="2"/>
        <v>0</v>
      </c>
      <c r="I18" s="145">
        <f t="shared" si="2"/>
        <v>0</v>
      </c>
      <c r="J18" s="145">
        <f t="shared" si="2"/>
        <v>0</v>
      </c>
      <c r="K18" s="145">
        <f t="shared" si="2"/>
        <v>0</v>
      </c>
      <c r="L18" s="145">
        <f t="shared" si="2"/>
        <v>0</v>
      </c>
      <c r="M18" s="145">
        <f t="shared" si="2"/>
        <v>0</v>
      </c>
      <c r="N18" s="145">
        <f t="shared" si="2"/>
        <v>0</v>
      </c>
      <c r="O18" s="145">
        <f t="shared" si="2"/>
        <v>0</v>
      </c>
      <c r="P18" s="145">
        <f t="shared" si="2"/>
        <v>0</v>
      </c>
      <c r="Q18" s="145">
        <f t="shared" si="2"/>
        <v>0</v>
      </c>
      <c r="R18" s="145">
        <f t="shared" si="2"/>
        <v>0</v>
      </c>
      <c r="S18" s="145">
        <f t="shared" si="2"/>
        <v>0</v>
      </c>
      <c r="T18" s="145">
        <f t="shared" si="2"/>
        <v>0</v>
      </c>
      <c r="U18" s="145">
        <f t="shared" si="2"/>
        <v>0</v>
      </c>
      <c r="V18" s="145">
        <f t="shared" si="2"/>
        <v>0</v>
      </c>
      <c r="W18" s="145">
        <f t="shared" si="2"/>
        <v>0</v>
      </c>
      <c r="X18" s="145">
        <f t="shared" si="2"/>
        <v>0</v>
      </c>
      <c r="Y18" s="145">
        <f t="shared" si="2"/>
        <v>0</v>
      </c>
      <c r="Z18" s="145">
        <f t="shared" si="2"/>
        <v>0</v>
      </c>
    </row>
    <row r="19" spans="1:26" s="147" customFormat="1">
      <c r="A19" s="144" t="s">
        <v>174</v>
      </c>
      <c r="B19" s="146">
        <v>1</v>
      </c>
      <c r="C19" s="146">
        <f>B19/(1+$B$3)</f>
        <v>0.95238095238095233</v>
      </c>
      <c r="D19" s="146">
        <f>C19/(1+$B$3)</f>
        <v>0.90702947845804982</v>
      </c>
      <c r="E19" s="146">
        <f t="shared" ref="E19:Z19" si="3">D19/(1+$B$3)</f>
        <v>0.86383759853147601</v>
      </c>
      <c r="F19" s="146">
        <f t="shared" si="3"/>
        <v>0.82270247479188185</v>
      </c>
      <c r="G19" s="146">
        <f t="shared" si="3"/>
        <v>0.78352616646845885</v>
      </c>
      <c r="H19" s="146">
        <f t="shared" si="3"/>
        <v>0.74621539663662739</v>
      </c>
      <c r="I19" s="146">
        <f t="shared" si="3"/>
        <v>0.71068133013012125</v>
      </c>
      <c r="J19" s="146">
        <f t="shared" si="3"/>
        <v>0.67683936202868689</v>
      </c>
      <c r="K19" s="146">
        <f t="shared" si="3"/>
        <v>0.64460891621779703</v>
      </c>
      <c r="L19" s="146">
        <f t="shared" si="3"/>
        <v>0.6139132535407591</v>
      </c>
      <c r="M19" s="146">
        <f t="shared" si="3"/>
        <v>0.58467928908643718</v>
      </c>
      <c r="N19" s="146">
        <f t="shared" si="3"/>
        <v>0.55683741817755916</v>
      </c>
      <c r="O19" s="146">
        <f t="shared" si="3"/>
        <v>0.5303213506452944</v>
      </c>
      <c r="P19" s="146">
        <f t="shared" si="3"/>
        <v>0.50506795299551843</v>
      </c>
      <c r="Q19" s="146">
        <f t="shared" si="3"/>
        <v>0.48101709809096993</v>
      </c>
      <c r="R19" s="146">
        <f t="shared" si="3"/>
        <v>0.45811152199139993</v>
      </c>
      <c r="S19" s="146">
        <f t="shared" si="3"/>
        <v>0.43629668761085705</v>
      </c>
      <c r="T19" s="146">
        <f t="shared" si="3"/>
        <v>0.41552065486748291</v>
      </c>
      <c r="U19" s="146">
        <f t="shared" si="3"/>
        <v>0.39573395701665037</v>
      </c>
      <c r="V19" s="146">
        <f t="shared" si="3"/>
        <v>0.37688948287300034</v>
      </c>
      <c r="W19" s="146">
        <f t="shared" si="3"/>
        <v>0.35894236464095269</v>
      </c>
      <c r="X19" s="146">
        <f t="shared" si="3"/>
        <v>0.34184987108662163</v>
      </c>
      <c r="Y19" s="146">
        <f t="shared" si="3"/>
        <v>0.32557130579678251</v>
      </c>
      <c r="Z19" s="146">
        <f t="shared" si="3"/>
        <v>0.31006791028265002</v>
      </c>
    </row>
    <row r="20" spans="1:26" ht="25.5">
      <c r="A20" s="135" t="s">
        <v>176</v>
      </c>
      <c r="B20" s="145">
        <f>B18*B19</f>
        <v>0</v>
      </c>
      <c r="C20" s="145">
        <f t="shared" ref="C20:Z20" si="4">C18*C19</f>
        <v>0</v>
      </c>
      <c r="D20" s="145">
        <f t="shared" si="4"/>
        <v>0</v>
      </c>
      <c r="E20" s="145">
        <f t="shared" si="4"/>
        <v>0</v>
      </c>
      <c r="F20" s="145">
        <f t="shared" si="4"/>
        <v>0</v>
      </c>
      <c r="G20" s="145">
        <f t="shared" si="4"/>
        <v>0</v>
      </c>
      <c r="H20" s="145">
        <f t="shared" si="4"/>
        <v>0</v>
      </c>
      <c r="I20" s="145">
        <f t="shared" si="4"/>
        <v>0</v>
      </c>
      <c r="J20" s="145">
        <f t="shared" si="4"/>
        <v>0</v>
      </c>
      <c r="K20" s="145">
        <f t="shared" si="4"/>
        <v>0</v>
      </c>
      <c r="L20" s="145">
        <f t="shared" si="4"/>
        <v>0</v>
      </c>
      <c r="M20" s="145">
        <f t="shared" si="4"/>
        <v>0</v>
      </c>
      <c r="N20" s="145">
        <f t="shared" si="4"/>
        <v>0</v>
      </c>
      <c r="O20" s="145">
        <f t="shared" si="4"/>
        <v>0</v>
      </c>
      <c r="P20" s="145">
        <f t="shared" si="4"/>
        <v>0</v>
      </c>
      <c r="Q20" s="145">
        <f t="shared" si="4"/>
        <v>0</v>
      </c>
      <c r="R20" s="145">
        <f t="shared" si="4"/>
        <v>0</v>
      </c>
      <c r="S20" s="145">
        <f t="shared" si="4"/>
        <v>0</v>
      </c>
      <c r="T20" s="145">
        <f t="shared" si="4"/>
        <v>0</v>
      </c>
      <c r="U20" s="145">
        <f t="shared" si="4"/>
        <v>0</v>
      </c>
      <c r="V20" s="145">
        <f t="shared" si="4"/>
        <v>0</v>
      </c>
      <c r="W20" s="145">
        <f t="shared" si="4"/>
        <v>0</v>
      </c>
      <c r="X20" s="145">
        <f t="shared" si="4"/>
        <v>0</v>
      </c>
      <c r="Y20" s="145">
        <f t="shared" si="4"/>
        <v>0</v>
      </c>
      <c r="Z20" s="145">
        <f t="shared" si="4"/>
        <v>0</v>
      </c>
    </row>
    <row r="21" spans="1:26" ht="25.5">
      <c r="A21" s="135" t="s">
        <v>180</v>
      </c>
      <c r="B21" s="241">
        <f>SUM(B20:Z20)</f>
        <v>0</v>
      </c>
      <c r="C21" s="242"/>
      <c r="D21" s="141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</sheetData>
  <mergeCells count="1">
    <mergeCell ref="B21:C21"/>
  </mergeCells>
  <pageMargins left="0.70866141732283472" right="0.70866141732283472" top="0.74803149606299213" bottom="0.74803149606299213" header="0.31496062992125984" footer="0.31496062992125984"/>
  <pageSetup paperSize="9" scale="36" fitToWidth="2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3" sqref="F1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6</vt:i4>
      </vt:variant>
    </vt:vector>
  </HeadingPairs>
  <TitlesOfParts>
    <vt:vector size="14" baseType="lpstr">
      <vt:lpstr>Założenia</vt:lpstr>
      <vt:lpstr>Obliczenia</vt:lpstr>
      <vt:lpstr>Wyniki</vt:lpstr>
      <vt:lpstr>Poziom dofinansowania</vt:lpstr>
      <vt:lpstr>Sprawozdania finansowe</vt:lpstr>
      <vt:lpstr>Trwałość finansowa JST</vt:lpstr>
      <vt:lpstr>Redukcja CO2</vt:lpstr>
      <vt:lpstr>Analiza wrażliwości</vt:lpstr>
      <vt:lpstr>'Poziom dofinansowania'!Obszar_wydruku</vt:lpstr>
      <vt:lpstr>'Redukcja CO2'!Obszar_wydruku</vt:lpstr>
      <vt:lpstr>'Trwałość finansowa JST'!Obszar_wydruku</vt:lpstr>
      <vt:lpstr>'Poziom dofinansowania'!Tytuły_wydruku</vt:lpstr>
      <vt:lpstr>'Redukcja CO2'!Tytuły_wydruku</vt:lpstr>
      <vt:lpstr>'Trwałość finansowa JST'!Tytuły_wydruku</vt:lpstr>
    </vt:vector>
  </TitlesOfParts>
  <Company>UMWW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katarzyna.loszyk</dc:creator>
  <cp:lastModifiedBy>.</cp:lastModifiedBy>
  <cp:lastPrinted>2015-11-23T09:01:34Z</cp:lastPrinted>
  <dcterms:created xsi:type="dcterms:W3CDTF">2015-11-12T11:29:50Z</dcterms:created>
  <dcterms:modified xsi:type="dcterms:W3CDTF">2016-07-13T06:47:20Z</dcterms:modified>
</cp:coreProperties>
</file>