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agnieszka.pazdur\Documents\2014-2020_Wytyczne\KONKURSY_2020\2020_I_kw\2_1_4\Wysyłka_DPR\"/>
    </mc:Choice>
  </mc:AlternateContent>
  <bookViews>
    <workbookView xWindow="0" yWindow="0" windowWidth="28770" windowHeight="11970" tabRatio="909" activeTab="7"/>
  </bookViews>
  <sheets>
    <sheet name="1 Założenia" sheetId="2" r:id="rId1"/>
    <sheet name="2 Dane wyjściowe" sheetId="3" r:id="rId2"/>
    <sheet name="3 Poziom dofinansowania" sheetId="4" r:id="rId3"/>
    <sheet name="4 Efektywność projektu" sheetId="5" r:id="rId4"/>
    <sheet name="5 Trwałość finansowa" sheetId="6" r:id="rId5"/>
    <sheet name="6 Trwałość finansowa JST" sheetId="7" r:id="rId6"/>
    <sheet name="7 Analiza wrażliwości" sheetId="10" r:id="rId7"/>
    <sheet name="8 Dane historyczne" sheetId="11" r:id="rId8"/>
    <sheet name="9" sheetId="12" r:id="rId9"/>
    <sheet name="10" sheetId="13" r:id="rId10"/>
    <sheet name="11" sheetId="14" r:id="rId11"/>
    <sheet name="12" sheetId="15" r:id="rId12"/>
    <sheet name="13" sheetId="16" r:id="rId13"/>
    <sheet name="14" sheetId="17" r:id="rId14"/>
    <sheet name="15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</externalReferences>
  <definedNames>
    <definedName name="_MAG1">#REF!</definedName>
    <definedName name="_MAG11">[1]Zap!#REF!</definedName>
    <definedName name="_pog1">#REF!</definedName>
    <definedName name="_pog10">#REF!</definedName>
    <definedName name="_pog2">#REF!</definedName>
    <definedName name="_pog3">#REF!</definedName>
    <definedName name="_pog4">#REF!</definedName>
    <definedName name="_pog5">#REF!</definedName>
    <definedName name="_pog6">#REF!</definedName>
    <definedName name="_pog7">#REF!</definedName>
    <definedName name="_pog8">#REF!</definedName>
    <definedName name="_pog9">#REF!</definedName>
    <definedName name="_reg2" hidden="1">#REF!</definedName>
    <definedName name="_Regression_Out" hidden="1">#REF!</definedName>
    <definedName name="_Regression_X" hidden="1">#REF!</definedName>
    <definedName name="_Regression_Y" hidden="1">#REF!</definedName>
    <definedName name="a">'[2]Loan Schedule USD'!$B$5</definedName>
    <definedName name="aaa" hidden="1">#REF!</definedName>
    <definedName name="aaaa">#REF!</definedName>
    <definedName name="aaaaa">#REF!</definedName>
    <definedName name="aaaaaaa">#REF!</definedName>
    <definedName name="aaasss">#REF!</definedName>
    <definedName name="aiec">#REF!</definedName>
    <definedName name="AIFC">#REF!</definedName>
    <definedName name="amortyzacja_bilansowa_od_początku_roku">'[3]krosno -&gt; grupę, amortyzację'!$M$2:$M$16384</definedName>
    <definedName name="as" hidden="1">#REF!</definedName>
    <definedName name="base">#REF!</definedName>
    <definedName name="_xlnm.Database">#REF!</definedName>
    <definedName name="BE_ec_tar">#REF!</definedName>
    <definedName name="BE_tariff">#REF!</definedName>
    <definedName name="CF_other">#REF!</definedName>
    <definedName name="Commitment_fee">'[4]Loan Schedule1'!$B$8</definedName>
    <definedName name="conn">#REF!</definedName>
    <definedName name="coverage">#REF!</definedName>
    <definedName name="coverage2005">#REF!</definedName>
    <definedName name="Cykl_p_acenia_zobowi_zań_w_dniach">[5]FO1NOWE!$G$1:$G$65536,[5]FO1NOWE!$B$90:$AZ$90,[5]FO1NOWE!$B$92:$AZ$92,[5]FO1NOWE!$B$94:$AZ$94</definedName>
    <definedName name="Cykl_ści_gania_nale_ności_w_dniach">[5]FO1NOWE!$G$1:$G$65536,[5]FO1NOWE!$B$90:$AZ$90,[5]FO1NOWE!$B$92:$AZ$92</definedName>
    <definedName name="Cykl_zapasów__w_dniach">[5]FO1NOWE!$G$1:$G$65536,[5]FO1NOWE!$B$90:$AZ$90</definedName>
    <definedName name="dd">#REF!</definedName>
    <definedName name="ddddd">#REF!</definedName>
    <definedName name="ddfdfff">#REF!</definedName>
    <definedName name="delay">#REF!</definedName>
    <definedName name="DEMAND">#REF!</definedName>
    <definedName name="dep">[6]Jaroszow1!#REF!</definedName>
    <definedName name="E_BENEFITS">#REF!</definedName>
    <definedName name="e_i">#REF!</definedName>
    <definedName name="e_p">#REF!</definedName>
    <definedName name="EBCA">#REF!</definedName>
    <definedName name="EC_COST">#REF!</definedName>
    <definedName name="ec_subs">#REF!</definedName>
    <definedName name="eeeeee">#REF!</definedName>
    <definedName name="eirr">#REF!</definedName>
    <definedName name="enpv">#REF!</definedName>
    <definedName name="eocc">#REF!</definedName>
    <definedName name="Excel_BuiltIn_Database_0">#REF!</definedName>
    <definedName name="Excel_BuiltIn_Recorder_0">#REF!</definedName>
    <definedName name="FBCA">#REF!</definedName>
    <definedName name="FCC">#REF!</definedName>
    <definedName name="fff">#REF!</definedName>
    <definedName name="FINCOST">#REF!</definedName>
    <definedName name="firr">#REF!</definedName>
    <definedName name="fnpv">#REF!</definedName>
    <definedName name="gdp">#REF!</definedName>
    <definedName name="growth">#REF!</definedName>
    <definedName name="jump">[6]Jaroszow1!#REF!</definedName>
    <definedName name="KAPITA_Y_W_ASNE">[5]FO1NOWE!$B$60,[5]FO1NOWE!$B$60:$AZ$60</definedName>
    <definedName name="kasa">#REF!</definedName>
    <definedName name="kasa_w">#REF!</definedName>
    <definedName name="kasa_w2">#REF!</definedName>
    <definedName name="kasa1">#REF!</definedName>
    <definedName name="kasa1_w">#REF!</definedName>
    <definedName name="kasa1_w2">#REF!</definedName>
    <definedName name="kasa10">#REF!</definedName>
    <definedName name="kasa2">#REF!</definedName>
    <definedName name="kasa2_w">#REF!</definedName>
    <definedName name="kasa2_w2">#REF!</definedName>
    <definedName name="kasa3">#REF!</definedName>
    <definedName name="kasa3_w">#REF!</definedName>
    <definedName name="kasa3_w2">#REF!</definedName>
    <definedName name="kasa4">#REF!</definedName>
    <definedName name="kasa4_w">#REF!</definedName>
    <definedName name="kasa4_w2">#REF!</definedName>
    <definedName name="kasa5">#REF!</definedName>
    <definedName name="kasa5_w">#REF!</definedName>
    <definedName name="kasa5_w2">#REF!</definedName>
    <definedName name="kasa6">#REF!</definedName>
    <definedName name="kasa6_w">#REF!</definedName>
    <definedName name="kasa6_w2">#REF!</definedName>
    <definedName name="kasa7">#REF!</definedName>
    <definedName name="kasa8">#REF!</definedName>
    <definedName name="kasa9">#REF!</definedName>
    <definedName name="Koszty">[7]Koszty!$A$1:$J$253</definedName>
    <definedName name="kredyt">#REF!</definedName>
    <definedName name="kredyt_w">#REF!</definedName>
    <definedName name="kredyt_w2">#REF!</definedName>
    <definedName name="kredyt1">#REF!</definedName>
    <definedName name="kredyt1_w">#REF!</definedName>
    <definedName name="kredyt1_w2">#REF!</definedName>
    <definedName name="kredyt10">#REF!</definedName>
    <definedName name="kredyt2">#REF!</definedName>
    <definedName name="kredyt2_w">#REF!</definedName>
    <definedName name="kredyt2_w2">#REF!</definedName>
    <definedName name="kredyt3">#REF!</definedName>
    <definedName name="kredyt3_w">#REF!</definedName>
    <definedName name="kredyt3_w2">#REF!</definedName>
    <definedName name="kredyt4">#REF!</definedName>
    <definedName name="kredyt4_w">#REF!</definedName>
    <definedName name="kredyt4_w2">#REF!</definedName>
    <definedName name="kredyt5">#REF!</definedName>
    <definedName name="kredyt5_w">#REF!</definedName>
    <definedName name="kredyt5_w2">#REF!</definedName>
    <definedName name="kredyt6">#REF!</definedName>
    <definedName name="kredyt6_w">#REF!</definedName>
    <definedName name="kredyt6_w2">#REF!</definedName>
    <definedName name="kredyt7">#REF!</definedName>
    <definedName name="kredyt8">#REF!</definedName>
    <definedName name="kredyt9">#REF!</definedName>
    <definedName name="lcd">#REF!</definedName>
    <definedName name="life">#REF!</definedName>
    <definedName name="loan1">[6]Jaroszow1!#REF!</definedName>
    <definedName name="loan2">[6]Jaroszow1!#REF!</definedName>
    <definedName name="loan3">[6]Jaroszow1!#REF!</definedName>
    <definedName name="obszar">#REF!</definedName>
    <definedName name="_xlnm.Print_Area" localSheetId="9">'10'!$A$1:$AA$71</definedName>
    <definedName name="_xlnm.Print_Area" localSheetId="10">'11'!$A$1:$Z$72</definedName>
    <definedName name="_xlnm.Print_Area" localSheetId="11">'12'!$A$1:$Y$80</definedName>
    <definedName name="_xlnm.Print_Area" localSheetId="12">'13'!$A$1:$AC$71</definedName>
    <definedName name="_xlnm.Print_Area" localSheetId="13">'14'!$A$1:$AD$81</definedName>
    <definedName name="_xlnm.Print_Area" localSheetId="14">'15'!$A$1:$N$36</definedName>
    <definedName name="_xlnm.Print_Area" localSheetId="1">'2 Dane wyjściowe'!$A$1:$Q$63</definedName>
    <definedName name="_xlnm.Print_Area" localSheetId="4">'5 Trwałość finansowa'!$A$1:$R$60</definedName>
    <definedName name="_xlnm.Print_Area" localSheetId="5">'6 Trwałość finansowa JST'!$A$1:$R$40</definedName>
    <definedName name="_xlnm.Print_Area" localSheetId="8">'9'!$A$1:$N$33</definedName>
    <definedName name="Oprocentowanie2">[8]koszty!#REF!</definedName>
    <definedName name="P_USERS">#REF!</definedName>
    <definedName name="piped_water_1996">#REF!</definedName>
    <definedName name="pog">#REF!</definedName>
    <definedName name="pog_w">#REF!</definedName>
    <definedName name="pog_w2">#REF!</definedName>
    <definedName name="pog1_w">#REF!</definedName>
    <definedName name="pog1_w2">#REF!</definedName>
    <definedName name="pog2_w">#REF!</definedName>
    <definedName name="pog2_w2">#REF!</definedName>
    <definedName name="pog3_w">#REF!</definedName>
    <definedName name="pog3_w2">#REF!</definedName>
    <definedName name="pog4_w">#REF!</definedName>
    <definedName name="pog4_w2">#REF!</definedName>
    <definedName name="pog5_w">#REF!</definedName>
    <definedName name="pog5_w2">#REF!</definedName>
    <definedName name="pog6_w">#REF!</definedName>
    <definedName name="pog6_w2">#REF!</definedName>
    <definedName name="prowizja">[8]Założenia!#REF!</definedName>
    <definedName name="qq">#REF!</definedName>
    <definedName name="qqqqq">#REF!</definedName>
    <definedName name="rat">[8]Założenia!#REF!</definedName>
    <definedName name="regx2" hidden="1">#REF!</definedName>
    <definedName name="_xlnm.Recorder">#REF!</definedName>
    <definedName name="Rentowność_dzia_alności_podstawowej">[5]FO1NOWE!$B$104:$AZ$104,[5]FO1NOWE!$B$105:$AZ$105</definedName>
    <definedName name="repay1">[6]Jaroszow1!#REF!</definedName>
    <definedName name="repay2">[6]Jaroszow1!#REF!</definedName>
    <definedName name="repay3">[6]Jaroszow1!#REF!</definedName>
    <definedName name="REVENUES">#REF!</definedName>
    <definedName name="RGK">'[3]krosno -&gt; grupę, amortyzację'!$J$2:$J$16384</definedName>
    <definedName name="rofa">[6]Jaroszow1!#REF!</definedName>
    <definedName name="Rok1_w">#REF!</definedName>
    <definedName name="Rok1_w2">#REF!</definedName>
    <definedName name="Rok10_w">#REF!</definedName>
    <definedName name="Rok2_w">#REF!</definedName>
    <definedName name="Rok2_w2">#REF!</definedName>
    <definedName name="Rok3_w">#REF!</definedName>
    <definedName name="Rok3_w2">#REF!</definedName>
    <definedName name="Rok4_w">#REF!</definedName>
    <definedName name="Rok4_w2">#REF!</definedName>
    <definedName name="Rok5_w">#REF!</definedName>
    <definedName name="Rok5_w2">#REF!</definedName>
    <definedName name="Rok6_w">#REF!</definedName>
    <definedName name="Rok6_w2">#REF!</definedName>
    <definedName name="Rok7_w">#REF!</definedName>
    <definedName name="Rok8_w">#REF!</definedName>
    <definedName name="Rok9_w">#REF!</definedName>
    <definedName name="rrr">#REF!</definedName>
    <definedName name="SA">#REF!</definedName>
    <definedName name="sa_eb">#REF!</definedName>
    <definedName name="sa_inv">#REF!</definedName>
    <definedName name="SD">#REF!</definedName>
    <definedName name="SDD">#REF!</definedName>
    <definedName name="SERF">#REF!</definedName>
    <definedName name="ss" hidden="1">#REF!</definedName>
    <definedName name="ssssss">#REF!</definedName>
    <definedName name="SUMA">#REF!</definedName>
    <definedName name="SUMA_GBA">#REF!</definedName>
    <definedName name="SUMA_KK">#REF!</definedName>
    <definedName name="SUMMA">#REF!</definedName>
    <definedName name="SWR">#REF!</definedName>
    <definedName name="SWRF">#REF!</definedName>
    <definedName name="TAB.4">#REF!</definedName>
    <definedName name="tax">[6]Jaroszow1!#REF!</definedName>
    <definedName name="total_water_ec_1996">#REF!</definedName>
    <definedName name="ttt">#REF!</definedName>
    <definedName name="tttttt">#REF!</definedName>
    <definedName name="tttttttt">#REF!</definedName>
    <definedName name="_xlnm.Print_Titles" localSheetId="0">'1 Założenia'!#REF!</definedName>
    <definedName name="_xlnm.Print_Titles" localSheetId="1">'2 Dane wyjściowe'!$A:$B</definedName>
    <definedName name="_xlnm.Print_Titles" localSheetId="3">'4 Efektywność projektu'!$A:$B</definedName>
    <definedName name="_xlnm.Print_Titles" localSheetId="4">'5 Trwałość finansowa'!$A:$B</definedName>
    <definedName name="_xlnm.Print_Titles" localSheetId="5">'6 Trwałość finansowa JST'!$A:$B</definedName>
    <definedName name="tyyu">#REF!</definedName>
    <definedName name="wariant">[9]wariant!$B$3</definedName>
    <definedName name="Wskaźnik_bie__cej_p_ynności">[5]FO1NOWE!$B$85,[5]FO1NOWE!$B$85:$AZ$85</definedName>
    <definedName name="Wskaźnik_p_ynności_szybki">[5]FO1NOWE!$B$85,[5]FO1NOWE!$B$85:$AZ$85,[5]FO1NOWE!$B$86:$AZ$86</definedName>
    <definedName name="www">#REF!</definedName>
    <definedName name="wwww">#REF!</definedName>
    <definedName name="wwwwww">#REF!</definedName>
    <definedName name="xxx" hidden="1">#REF!</definedName>
    <definedName name="year2000">#REF!</definedName>
    <definedName name="year2005">#REF!</definedName>
    <definedName name="years">#REF!</definedName>
    <definedName name="Z_19015944_8DC3_4198_B28B_DDAFEE7C00D9_.wvu.Cols" localSheetId="0" hidden="1">'1 Założenia'!#REF!</definedName>
    <definedName name="Z_19015944_8DC3_4198_B28B_DDAFEE7C00D9_.wvu.Cols" localSheetId="2" hidden="1">'3 Poziom dofinansowania'!#REF!</definedName>
    <definedName name="Z_19015944_8DC3_4198_B28B_DDAFEE7C00D9_.wvu.PrintArea" localSheetId="1" hidden="1">'2 Dane wyjściowe'!$A$1:$Q$63</definedName>
    <definedName name="Z_19015944_8DC3_4198_B28B_DDAFEE7C00D9_.wvu.PrintArea" localSheetId="2" hidden="1">'3 Poziom dofinansowania'!$A$3:$Q$72</definedName>
    <definedName name="Z_19015944_8DC3_4198_B28B_DDAFEE7C00D9_.wvu.PrintArea" localSheetId="4" hidden="1">'5 Trwałość finansowa'!$A$2:$Q$29,'5 Trwałość finansowa'!$A$31:$Q$60</definedName>
    <definedName name="Z_19015944_8DC3_4198_B28B_DDAFEE7C00D9_.wvu.PrintArea" localSheetId="5" hidden="1">'6 Trwałość finansowa JST'!$A$1:$R$3</definedName>
    <definedName name="Z_19015944_8DC3_4198_B28B_DDAFEE7C00D9_.wvu.PrintArea" localSheetId="8" hidden="1">'9'!$A$1:$N$33</definedName>
    <definedName name="Z_19015944_8DC3_4198_B28B_DDAFEE7C00D9_.wvu.PrintTitles" localSheetId="1" hidden="1">'2 Dane wyjściowe'!$A:$B</definedName>
    <definedName name="Z_19015944_8DC3_4198_B28B_DDAFEE7C00D9_.wvu.PrintTitles" localSheetId="2" hidden="1">'3 Poziom dofinansowania'!$A:$A</definedName>
    <definedName name="Z_19015944_8DC3_4198_B28B_DDAFEE7C00D9_.wvu.PrintTitles" localSheetId="3" hidden="1">'4 Efektywność projektu'!$A:$B</definedName>
    <definedName name="Z_19015944_8DC3_4198_B28B_DDAFEE7C00D9_.wvu.PrintTitles" localSheetId="4" hidden="1">'5 Trwałość finansowa'!$A:$B</definedName>
    <definedName name="Z_19015944_8DC3_4198_B28B_DDAFEE7C00D9_.wvu.PrintTitles" localSheetId="5" hidden="1">'6 Trwałość finansowa JST'!$A:$B</definedName>
    <definedName name="Z_6D8ACA1D_6FAD_497E_8DEE_A33C8B954C59_.wvu.PrintArea" localSheetId="9" hidden="1">'10'!$A$1:$AA$71</definedName>
    <definedName name="Z_6D8ACA1D_6FAD_497E_8DEE_A33C8B954C59_.wvu.PrintArea" localSheetId="10" hidden="1">'11'!$A$1:$Z$72</definedName>
    <definedName name="Z_6D8ACA1D_6FAD_497E_8DEE_A33C8B954C59_.wvu.PrintArea" localSheetId="11" hidden="1">'12'!$A$1:$Y$80</definedName>
    <definedName name="Z_6D8ACA1D_6FAD_497E_8DEE_A33C8B954C59_.wvu.PrintArea" localSheetId="12" hidden="1">'13'!$A$1:$AC$71</definedName>
    <definedName name="Z_6D8ACA1D_6FAD_497E_8DEE_A33C8B954C59_.wvu.PrintArea" localSheetId="13" hidden="1">'14'!$A$1:$AD$81</definedName>
    <definedName name="Z_6D8ACA1D_6FAD_497E_8DEE_A33C8B954C59_.wvu.PrintArea" localSheetId="1" hidden="1">'2 Dane wyjściowe'!$A$1:$Q$63</definedName>
    <definedName name="Z_6D8ACA1D_6FAD_497E_8DEE_A33C8B954C59_.wvu.PrintArea" localSheetId="4" hidden="1">'5 Trwałość finansowa'!$A$1:$R$60</definedName>
    <definedName name="Z_6D8ACA1D_6FAD_497E_8DEE_A33C8B954C59_.wvu.PrintArea" localSheetId="5" hidden="1">'6 Trwałość finansowa JST'!$A$1:$R$3</definedName>
    <definedName name="Z_6D8ACA1D_6FAD_497E_8DEE_A33C8B954C59_.wvu.PrintArea" localSheetId="8" hidden="1">'9'!$A$1:$N$33</definedName>
    <definedName name="Z_6D8ACA1D_6FAD_497E_8DEE_A33C8B954C59_.wvu.PrintTitles" localSheetId="1" hidden="1">'2 Dane wyjściowe'!$A:$B</definedName>
    <definedName name="Z_6D8ACA1D_6FAD_497E_8DEE_A33C8B954C59_.wvu.PrintTitles" localSheetId="3" hidden="1">'4 Efektywność projektu'!$A:$B</definedName>
    <definedName name="Z_6D8ACA1D_6FAD_497E_8DEE_A33C8B954C59_.wvu.PrintTitles" localSheetId="4" hidden="1">'5 Trwałość finansowa'!$A:$B</definedName>
    <definedName name="Z_6D8ACA1D_6FAD_497E_8DEE_A33C8B954C59_.wvu.PrintTitles" localSheetId="5" hidden="1">'6 Trwałość finansowa JST'!$A:$B</definedName>
    <definedName name="Z_6F4C57C8_5562_4709_9327_9573B39EDAF4_.wvu.PrintArea" localSheetId="9" hidden="1">'10'!$A$1:$AA$71</definedName>
    <definedName name="Z_6F4C57C8_5562_4709_9327_9573B39EDAF4_.wvu.PrintArea" localSheetId="10" hidden="1">'11'!$A$1:$Z$72</definedName>
    <definedName name="Z_6F4C57C8_5562_4709_9327_9573B39EDAF4_.wvu.PrintArea" localSheetId="11" hidden="1">'12'!$A$1:$Y$80</definedName>
    <definedName name="Z_6F4C57C8_5562_4709_9327_9573B39EDAF4_.wvu.PrintArea" localSheetId="12" hidden="1">'13'!$A$1:$AC$71</definedName>
    <definedName name="Z_6F4C57C8_5562_4709_9327_9573B39EDAF4_.wvu.PrintArea" localSheetId="13" hidden="1">'14'!$A$1:$AD$81</definedName>
    <definedName name="Z_6F4C57C8_5562_4709_9327_9573B39EDAF4_.wvu.PrintArea" localSheetId="1" hidden="1">'2 Dane wyjściowe'!$A$1:$Q$63</definedName>
    <definedName name="Z_6F4C57C8_5562_4709_9327_9573B39EDAF4_.wvu.PrintArea" localSheetId="4" hidden="1">'5 Trwałość finansowa'!$A$1:$R$60</definedName>
    <definedName name="Z_6F4C57C8_5562_4709_9327_9573B39EDAF4_.wvu.PrintArea" localSheetId="5" hidden="1">'6 Trwałość finansowa JST'!$A$1:$R$3</definedName>
    <definedName name="Z_6F4C57C8_5562_4709_9327_9573B39EDAF4_.wvu.PrintArea" localSheetId="8" hidden="1">'9'!$A$1:$N$33</definedName>
    <definedName name="Z_6F4C57C8_5562_4709_9327_9573B39EDAF4_.wvu.PrintTitles" localSheetId="1" hidden="1">'2 Dane wyjściowe'!$A:$B</definedName>
    <definedName name="Z_6F4C57C8_5562_4709_9327_9573B39EDAF4_.wvu.PrintTitles" localSheetId="3" hidden="1">'4 Efektywność projektu'!$A:$B</definedName>
    <definedName name="Z_6F4C57C8_5562_4709_9327_9573B39EDAF4_.wvu.PrintTitles" localSheetId="4" hidden="1">'5 Trwałość finansowa'!$A:$B</definedName>
    <definedName name="Z_6F4C57C8_5562_4709_9327_9573B39EDAF4_.wvu.PrintTitles" localSheetId="5" hidden="1">'6 Trwałość finansowa JST'!$A:$B</definedName>
    <definedName name="Z_8634C2BB_76FB_4039_B56C_6B628142ACCE_.wvu.PrintArea" localSheetId="9" hidden="1">'10'!$A$1:$AA$71</definedName>
    <definedName name="Z_8634C2BB_76FB_4039_B56C_6B628142ACCE_.wvu.PrintArea" localSheetId="10" hidden="1">'11'!$A$1:$Z$72</definedName>
    <definedName name="Z_8634C2BB_76FB_4039_B56C_6B628142ACCE_.wvu.PrintArea" localSheetId="11" hidden="1">'12'!$A$1:$Y$80</definedName>
    <definedName name="Z_8634C2BB_76FB_4039_B56C_6B628142ACCE_.wvu.PrintArea" localSheetId="12" hidden="1">'13'!$A$1:$AC$71</definedName>
    <definedName name="Z_8634C2BB_76FB_4039_B56C_6B628142ACCE_.wvu.PrintArea" localSheetId="13" hidden="1">'14'!$A$1:$AD$81</definedName>
    <definedName name="Z_8634C2BB_76FB_4039_B56C_6B628142ACCE_.wvu.PrintArea" localSheetId="14" hidden="1">'15'!$A$1:$N$36</definedName>
    <definedName name="Z_8634C2BB_76FB_4039_B56C_6B628142ACCE_.wvu.PrintArea" localSheetId="1" hidden="1">'2 Dane wyjściowe'!$A$1:$Q$63</definedName>
    <definedName name="Z_8634C2BB_76FB_4039_B56C_6B628142ACCE_.wvu.PrintArea" localSheetId="4" hidden="1">'5 Trwałość finansowa'!$A$1:$R$60</definedName>
    <definedName name="Z_8634C2BB_76FB_4039_B56C_6B628142ACCE_.wvu.PrintArea" localSheetId="5" hidden="1">'6 Trwałość finansowa JST'!$A$1:$R$40</definedName>
    <definedName name="Z_8634C2BB_76FB_4039_B56C_6B628142ACCE_.wvu.PrintArea" localSheetId="8" hidden="1">'9'!$A$1:$N$33</definedName>
    <definedName name="Z_8634C2BB_76FB_4039_B56C_6B628142ACCE_.wvu.PrintTitles" localSheetId="1" hidden="1">'2 Dane wyjściowe'!$A:$B</definedName>
    <definedName name="Z_8634C2BB_76FB_4039_B56C_6B628142ACCE_.wvu.PrintTitles" localSheetId="3" hidden="1">'4 Efektywność projektu'!$A:$B</definedName>
    <definedName name="Z_8634C2BB_76FB_4039_B56C_6B628142ACCE_.wvu.PrintTitles" localSheetId="4" hidden="1">'5 Trwałość finansowa'!$A:$B</definedName>
    <definedName name="Z_8634C2BB_76FB_4039_B56C_6B628142ACCE_.wvu.PrintTitles" localSheetId="5" hidden="1">'6 Trwałość finansowa JST'!$A:$B</definedName>
    <definedName name="Z_9EC9AAF8_31E5_417A_A928_3DBD93AA7952_.wvu.PrintArea" localSheetId="1" hidden="1">'2 Dane wyjściowe'!$A$1:$Q$63</definedName>
    <definedName name="Z_9EC9AAF8_31E5_417A_A928_3DBD93AA7952_.wvu.PrintArea" localSheetId="4" hidden="1">'5 Trwałość finansowa'!$A$2:$Q$29,'5 Trwałość finansowa'!$A$31:$Q$60</definedName>
    <definedName name="Z_9EC9AAF8_31E5_417A_A928_3DBD93AA7952_.wvu.PrintArea" localSheetId="5" hidden="1">'6 Trwałość finansowa JST'!$A$1:$R$3</definedName>
    <definedName name="Z_9EC9AAF8_31E5_417A_A928_3DBD93AA7952_.wvu.PrintArea" localSheetId="8" hidden="1">'9'!$A$1:$N$33</definedName>
    <definedName name="Z_9EC9AAF8_31E5_417A_A928_3DBD93AA7952_.wvu.PrintTitles" localSheetId="1" hidden="1">'2 Dane wyjściowe'!$A:$B</definedName>
    <definedName name="Z_9EC9AAF8_31E5_417A_A928_3DBD93AA7952_.wvu.PrintTitles" localSheetId="3" hidden="1">'4 Efektywność projektu'!$A:$B</definedName>
    <definedName name="Z_9EC9AAF8_31E5_417A_A928_3DBD93AA7952_.wvu.PrintTitles" localSheetId="4" hidden="1">'5 Trwałość finansowa'!$A:$B</definedName>
    <definedName name="Z_9EC9AAF8_31E5_417A_A928_3DBD93AA7952_.wvu.PrintTitles" localSheetId="5" hidden="1">'6 Trwałość finansowa JST'!$A:$B</definedName>
    <definedName name="Z_E0009F4F_48B6_4F1C_908A_7AA9220F9FEE_.wvu.PrintArea" localSheetId="9" hidden="1">'10'!$A$1:$AA$71</definedName>
    <definedName name="Z_E0009F4F_48B6_4F1C_908A_7AA9220F9FEE_.wvu.PrintArea" localSheetId="10" hidden="1">'11'!$A$1:$Z$72</definedName>
    <definedName name="Z_E0009F4F_48B6_4F1C_908A_7AA9220F9FEE_.wvu.PrintArea" localSheetId="11" hidden="1">'12'!$A$1:$Y$80</definedName>
    <definedName name="Z_E0009F4F_48B6_4F1C_908A_7AA9220F9FEE_.wvu.PrintArea" localSheetId="12" hidden="1">'13'!$A$1:$AC$71</definedName>
    <definedName name="Z_E0009F4F_48B6_4F1C_908A_7AA9220F9FEE_.wvu.PrintArea" localSheetId="13" hidden="1">'14'!$A$1:$AD$81</definedName>
    <definedName name="Z_E0009F4F_48B6_4F1C_908A_7AA9220F9FEE_.wvu.PrintArea" localSheetId="14" hidden="1">'15'!$A$1:$N$36</definedName>
    <definedName name="Z_E0009F4F_48B6_4F1C_908A_7AA9220F9FEE_.wvu.PrintArea" localSheetId="1" hidden="1">'2 Dane wyjściowe'!$A$1:$Q$63</definedName>
    <definedName name="Z_E0009F4F_48B6_4F1C_908A_7AA9220F9FEE_.wvu.PrintArea" localSheetId="4" hidden="1">'5 Trwałość finansowa'!$A$1:$R$60</definedName>
    <definedName name="Z_E0009F4F_48B6_4F1C_908A_7AA9220F9FEE_.wvu.PrintArea" localSheetId="5" hidden="1">'6 Trwałość finansowa JST'!$A$1:$R$3</definedName>
    <definedName name="Z_E0009F4F_48B6_4F1C_908A_7AA9220F9FEE_.wvu.PrintArea" localSheetId="8" hidden="1">'9'!$A$1:$N$33</definedName>
    <definedName name="Z_E0009F4F_48B6_4F1C_908A_7AA9220F9FEE_.wvu.PrintTitles" localSheetId="1" hidden="1">'2 Dane wyjściowe'!$A:$B</definedName>
    <definedName name="Z_E0009F4F_48B6_4F1C_908A_7AA9220F9FEE_.wvu.PrintTitles" localSheetId="3" hidden="1">'4 Efektywność projektu'!$A:$B</definedName>
    <definedName name="Z_E0009F4F_48B6_4F1C_908A_7AA9220F9FEE_.wvu.PrintTitles" localSheetId="4" hidden="1">'5 Trwałość finansowa'!$A:$B</definedName>
    <definedName name="Z_E0009F4F_48B6_4F1C_908A_7AA9220F9FEE_.wvu.PrintTitles" localSheetId="5" hidden="1">'6 Trwałość finansowa JST'!$A:$B</definedName>
    <definedName name="Z_F7D79B8D_92A2_4094_827A_AE8F90DE993F_.wvu.PrintArea" localSheetId="1" hidden="1">'2 Dane wyjściowe'!$A$1:$Q$63</definedName>
    <definedName name="Z_F7D79B8D_92A2_4094_827A_AE8F90DE993F_.wvu.PrintArea" localSheetId="4" hidden="1">'5 Trwałość finansowa'!$A$2:$Q$29,'5 Trwałość finansowa'!$A$31:$Q$60</definedName>
    <definedName name="Z_F7D79B8D_92A2_4094_827A_AE8F90DE993F_.wvu.PrintArea" localSheetId="5" hidden="1">'6 Trwałość finansowa JST'!$A$1:$R$3</definedName>
    <definedName name="Z_F7D79B8D_92A2_4094_827A_AE8F90DE993F_.wvu.PrintArea" localSheetId="8" hidden="1">'9'!$A$1:$N$33</definedName>
    <definedName name="Z_F7D79B8D_92A2_4094_827A_AE8F90DE993F_.wvu.PrintTitles" localSheetId="1" hidden="1">'2 Dane wyjściowe'!$A:$B</definedName>
    <definedName name="Z_F7D79B8D_92A2_4094_827A_AE8F90DE993F_.wvu.PrintTitles" localSheetId="3" hidden="1">'4 Efektywność projektu'!$A:$B</definedName>
    <definedName name="Z_F7D79B8D_92A2_4094_827A_AE8F90DE993F_.wvu.PrintTitles" localSheetId="4" hidden="1">'5 Trwałość finansowa'!$A:$B</definedName>
    <definedName name="Z_F7D79B8D_92A2_4094_827A_AE8F90DE993F_.wvu.PrintTitles" localSheetId="5" hidden="1">'6 Trwałość finansowa JST'!$A:$B</definedName>
    <definedName name="Zobowi_zania_biezace__F_01_dz.3_poz_04">[5]FO1NOWE!$B$53:$AZ$53,[5]FO1NOWE!$B$55:$AZ$55</definedName>
    <definedName name="Zobowi_zania_d_ugoterminowe__F_01_dz3_poz_01">[5]FO1NOWE!$B$53:$AZ$53,[5]FO1NOWE!$B$55:$AZ$55,[5]FO1NOWE!$B$53</definedName>
  </definedNames>
  <calcPr calcId="152511" calcOnSave="0"/>
  <customWorkbookViews>
    <customWorkbookView name="Marciniak Maciej - Widok osobisty" guid="{8634C2BB-76FB-4039-B56C-6B628142ACCE}" mergeInterval="0" personalView="1" maximized="1" xWindow="-8" yWindow="-8" windowWidth="1936" windowHeight="1056" tabRatio="909" activeSheetId="19"/>
    <customWorkbookView name="Katarzyna Łoszyk - Widok osobisty" guid="{6F4C57C8-5562-4709-9327-9573B39EDAF4}" mergeInterval="0" personalView="1" maximized="1" xWindow="-8" yWindow="-8" windowWidth="1936" windowHeight="1056" tabRatio="909" activeSheetId="11"/>
    <customWorkbookView name="Kulczynski Tomasz - Widok osobisty" guid="{9EC9AAF8-31E5-417A-A928-3DBD93AA7952}" mergeInterval="0" personalView="1" maximized="1" xWindow="-8" yWindow="-8" windowWidth="1936" windowHeight="1056" tabRatio="909" activeSheetId="7"/>
    <customWorkbookView name="katarzyna.loszyk - Widok osobisty" guid="{19015944-8DC3-4198-B28B-DDAFEE7C00D9}" mergeInterval="0" personalView="1" maximized="1" xWindow="1" yWindow="1" windowWidth="1148" windowHeight="645" tabRatio="909" activeSheetId="5"/>
    <customWorkbookView name="pracownik - Widok osobisty" guid="{F7D79B8D-92A2-4094-827A-AE8F90DE993F}" mergeInterval="0" personalView="1" maximized="1" xWindow="1" yWindow="1" windowWidth="1276" windowHeight="538" tabRatio="909" activeSheetId="3"/>
    <customWorkbookView name="Ewka - Widok osobisty" guid="{6D8ACA1D-6FAD-497E-8DEE-A33C8B954C59}" mergeInterval="0" personalView="1" maximized="1" windowWidth="1362" windowHeight="552" tabRatio="938" activeSheetId="10"/>
    <customWorkbookView name=". - Widok osobisty" guid="{E0009F4F-48B6-4F1C-908A-7AA9220F9FEE}" mergeInterval="0" personalView="1" maximized="1" xWindow="-8" yWindow="-8" windowWidth="1936" windowHeight="1056" tabRatio="909" activeSheetId="11"/>
  </customWorkbookViews>
</workbook>
</file>

<file path=xl/calcChain.xml><?xml version="1.0" encoding="utf-8"?>
<calcChain xmlns="http://schemas.openxmlformats.org/spreadsheetml/2006/main">
  <c r="F29" i="3" l="1"/>
  <c r="F28" i="3"/>
  <c r="F27" i="3"/>
  <c r="F26" i="3"/>
  <c r="F25" i="3" s="1"/>
  <c r="E25" i="3"/>
  <c r="D25" i="3"/>
  <c r="C25" i="3"/>
  <c r="C31" i="3" s="1"/>
  <c r="F24" i="3"/>
  <c r="F23" i="3"/>
  <c r="F22" i="3"/>
  <c r="F21" i="3"/>
  <c r="F20" i="3" s="1"/>
  <c r="E20" i="3"/>
  <c r="D20" i="3"/>
  <c r="C20" i="3"/>
  <c r="C19" i="3" s="1"/>
  <c r="E19" i="3"/>
  <c r="D19" i="3"/>
  <c r="F18" i="3"/>
  <c r="F17" i="3"/>
  <c r="F16" i="3"/>
  <c r="F15" i="3"/>
  <c r="F14" i="3"/>
  <c r="F13" i="3"/>
  <c r="F12" i="3" s="1"/>
  <c r="E12" i="3"/>
  <c r="E31" i="3" s="1"/>
  <c r="D12" i="3"/>
  <c r="D31" i="3" s="1"/>
  <c r="C12" i="3"/>
  <c r="F11" i="3"/>
  <c r="F10" i="3"/>
  <c r="F9" i="3"/>
  <c r="F8" i="3"/>
  <c r="F7" i="3"/>
  <c r="F6" i="3"/>
  <c r="F5" i="3" s="1"/>
  <c r="E5" i="3"/>
  <c r="E30" i="3" s="1"/>
  <c r="E32" i="3" s="1"/>
  <c r="D5" i="3"/>
  <c r="D30" i="3" s="1"/>
  <c r="C5" i="3"/>
  <c r="C30" i="3" s="1"/>
  <c r="C32" i="3" s="1"/>
  <c r="D4" i="3"/>
  <c r="C4" i="3"/>
  <c r="F19" i="3" l="1"/>
  <c r="F30" i="3"/>
  <c r="F4" i="3"/>
  <c r="F31" i="3"/>
  <c r="D32" i="3"/>
  <c r="E4" i="3"/>
  <c r="F32" i="3" l="1"/>
  <c r="Q30" i="7" l="1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Q10" i="7"/>
  <c r="P10" i="7"/>
  <c r="O10" i="7"/>
  <c r="N10" i="7"/>
  <c r="N4" i="7" s="1"/>
  <c r="N20" i="7" s="1"/>
  <c r="N25" i="7" s="1"/>
  <c r="N29" i="7" s="1"/>
  <c r="N33" i="7" s="1"/>
  <c r="M10" i="7"/>
  <c r="L10" i="7"/>
  <c r="K10" i="7"/>
  <c r="J10" i="7"/>
  <c r="J4" i="7" s="1"/>
  <c r="J20" i="7" s="1"/>
  <c r="J25" i="7" s="1"/>
  <c r="J29" i="7" s="1"/>
  <c r="J33" i="7" s="1"/>
  <c r="I10" i="7"/>
  <c r="H10" i="7"/>
  <c r="G10" i="7"/>
  <c r="F10" i="7"/>
  <c r="F4" i="7" s="1"/>
  <c r="F20" i="7" s="1"/>
  <c r="F25" i="7" s="1"/>
  <c r="F29" i="7" s="1"/>
  <c r="F33" i="7" s="1"/>
  <c r="E10" i="7"/>
  <c r="D10" i="7"/>
  <c r="C10" i="7"/>
  <c r="Q5" i="7"/>
  <c r="Q4" i="7" s="1"/>
  <c r="Q20" i="7" s="1"/>
  <c r="Q25" i="7" s="1"/>
  <c r="Q29" i="7" s="1"/>
  <c r="Q33" i="7" s="1"/>
  <c r="P5" i="7"/>
  <c r="P4" i="7" s="1"/>
  <c r="P20" i="7" s="1"/>
  <c r="O5" i="7"/>
  <c r="N5" i="7"/>
  <c r="M5" i="7"/>
  <c r="M4" i="7" s="1"/>
  <c r="M20" i="7" s="1"/>
  <c r="M25" i="7" s="1"/>
  <c r="M29" i="7" s="1"/>
  <c r="M33" i="7" s="1"/>
  <c r="L5" i="7"/>
  <c r="L4" i="7" s="1"/>
  <c r="L20" i="7" s="1"/>
  <c r="K5" i="7"/>
  <c r="J5" i="7"/>
  <c r="I5" i="7"/>
  <c r="I4" i="7" s="1"/>
  <c r="I20" i="7" s="1"/>
  <c r="I25" i="7" s="1"/>
  <c r="I29" i="7" s="1"/>
  <c r="I33" i="7" s="1"/>
  <c r="H5" i="7"/>
  <c r="H4" i="7" s="1"/>
  <c r="H20" i="7" s="1"/>
  <c r="H25" i="7" s="1"/>
  <c r="H29" i="7" s="1"/>
  <c r="H33" i="7" s="1"/>
  <c r="G5" i="7"/>
  <c r="F5" i="7"/>
  <c r="E5" i="7"/>
  <c r="E4" i="7" s="1"/>
  <c r="E20" i="7" s="1"/>
  <c r="E25" i="7" s="1"/>
  <c r="E29" i="7" s="1"/>
  <c r="E33" i="7" s="1"/>
  <c r="D5" i="7"/>
  <c r="D4" i="7" s="1"/>
  <c r="D20" i="7" s="1"/>
  <c r="D25" i="7" s="1"/>
  <c r="D29" i="7" s="1"/>
  <c r="D33" i="7" s="1"/>
  <c r="C5" i="7"/>
  <c r="O4" i="7"/>
  <c r="K4" i="7"/>
  <c r="K20" i="7" s="1"/>
  <c r="K25" i="7" s="1"/>
  <c r="K29" i="7" s="1"/>
  <c r="K33" i="7" s="1"/>
  <c r="G4" i="7"/>
  <c r="G20" i="7" s="1"/>
  <c r="G25" i="7" s="1"/>
  <c r="G29" i="7" s="1"/>
  <c r="G33" i="7" s="1"/>
  <c r="C4" i="7"/>
  <c r="C50" i="5"/>
  <c r="C49" i="5"/>
  <c r="O20" i="7" l="1"/>
  <c r="O25" i="7" s="1"/>
  <c r="O29" i="7" s="1"/>
  <c r="O33" i="7" s="1"/>
  <c r="C20" i="7"/>
  <c r="C25" i="7" s="1"/>
  <c r="C29" i="7" s="1"/>
  <c r="C33" i="7" s="1"/>
  <c r="C34" i="7" s="1"/>
  <c r="D34" i="7" s="1"/>
  <c r="E34" i="7" s="1"/>
  <c r="F34" i="7" s="1"/>
  <c r="G34" i="7" s="1"/>
  <c r="H34" i="7" s="1"/>
  <c r="I34" i="7" s="1"/>
  <c r="J34" i="7" s="1"/>
  <c r="K34" i="7" s="1"/>
  <c r="L34" i="7" s="1"/>
  <c r="M34" i="7" s="1"/>
  <c r="N34" i="7" s="1"/>
  <c r="O34" i="7" s="1"/>
  <c r="P34" i="7" s="1"/>
  <c r="Q34" i="7" s="1"/>
  <c r="L25" i="7"/>
  <c r="L29" i="7" s="1"/>
  <c r="L33" i="7" s="1"/>
  <c r="P25" i="7"/>
  <c r="P29" i="7" s="1"/>
  <c r="P33" i="7" s="1"/>
  <c r="D6" i="5" l="1"/>
  <c r="E6" i="5"/>
  <c r="F6" i="5"/>
  <c r="G6" i="5"/>
  <c r="H6" i="5"/>
  <c r="I6" i="5"/>
  <c r="J6" i="5"/>
  <c r="K6" i="5"/>
  <c r="L6" i="5"/>
  <c r="M6" i="5"/>
  <c r="N6" i="5"/>
  <c r="O6" i="5"/>
  <c r="P6" i="5"/>
  <c r="Q6" i="5"/>
  <c r="C6" i="5"/>
  <c r="D3" i="5"/>
  <c r="E3" i="5"/>
  <c r="E10" i="5" s="1"/>
  <c r="F3" i="5"/>
  <c r="F10" i="5" s="1"/>
  <c r="G3" i="5"/>
  <c r="H3" i="5"/>
  <c r="I3" i="5"/>
  <c r="I10" i="5" s="1"/>
  <c r="J3" i="5"/>
  <c r="J10" i="5" s="1"/>
  <c r="K3" i="5"/>
  <c r="L3" i="5"/>
  <c r="L10" i="5" s="1"/>
  <c r="M3" i="5"/>
  <c r="M10" i="5" s="1"/>
  <c r="N3" i="5"/>
  <c r="N10" i="5" s="1"/>
  <c r="O3" i="5"/>
  <c r="P3" i="5"/>
  <c r="P10" i="5" s="1"/>
  <c r="Q3" i="5"/>
  <c r="Q10" i="5" s="1"/>
  <c r="C3" i="5"/>
  <c r="C10" i="5" s="1"/>
  <c r="D57" i="3"/>
  <c r="E57" i="3"/>
  <c r="F57" i="3"/>
  <c r="G57" i="3"/>
  <c r="H57" i="3"/>
  <c r="I57" i="3"/>
  <c r="J57" i="3"/>
  <c r="K57" i="3"/>
  <c r="L57" i="3"/>
  <c r="M57" i="3"/>
  <c r="N57" i="3"/>
  <c r="O57" i="3"/>
  <c r="P57" i="3"/>
  <c r="Q57" i="3"/>
  <c r="C57" i="3"/>
  <c r="O10" i="5" l="1"/>
  <c r="H10" i="5"/>
  <c r="D10" i="5"/>
  <c r="K10" i="5"/>
  <c r="G10" i="5"/>
  <c r="C15" i="5" s="1"/>
  <c r="C12" i="5"/>
  <c r="C37" i="11"/>
  <c r="C18" i="11"/>
  <c r="C8" i="11"/>
  <c r="C22" i="6"/>
  <c r="C15" i="6"/>
  <c r="C11" i="6"/>
  <c r="C5" i="6"/>
  <c r="D39" i="5"/>
  <c r="C39" i="5"/>
  <c r="D34" i="5"/>
  <c r="C34" i="5"/>
  <c r="C25" i="5"/>
  <c r="C24" i="5"/>
  <c r="C20" i="5"/>
  <c r="C19" i="5"/>
  <c r="D11" i="5"/>
  <c r="D12" i="5" s="1"/>
  <c r="C51" i="4"/>
  <c r="C11" i="4"/>
  <c r="D61" i="3"/>
  <c r="C31" i="5" l="1"/>
  <c r="C46" i="5" s="1"/>
  <c r="C33" i="5"/>
  <c r="C23" i="5"/>
  <c r="C32" i="5" l="1"/>
  <c r="C42" i="5" s="1"/>
  <c r="C44" i="5" s="1"/>
  <c r="C45" i="5"/>
  <c r="D24" i="5" l="1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D43" i="5"/>
  <c r="E43" i="5" s="1"/>
  <c r="F43" i="5" s="1"/>
  <c r="G43" i="5" s="1"/>
  <c r="H43" i="5" s="1"/>
  <c r="I43" i="5" s="1"/>
  <c r="J43" i="5" s="1"/>
  <c r="K43" i="5" s="1"/>
  <c r="L43" i="5" s="1"/>
  <c r="M43" i="5" s="1"/>
  <c r="N43" i="5" s="1"/>
  <c r="O43" i="5" s="1"/>
  <c r="P43" i="5" s="1"/>
  <c r="Q43" i="5" s="1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O33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N23" i="5"/>
  <c r="E11" i="5"/>
  <c r="F11" i="5" l="1"/>
  <c r="E12" i="5"/>
  <c r="N31" i="5"/>
  <c r="N46" i="5" s="1"/>
  <c r="J31" i="5"/>
  <c r="J46" i="5" s="1"/>
  <c r="F31" i="5"/>
  <c r="E33" i="5"/>
  <c r="I33" i="5"/>
  <c r="M33" i="5"/>
  <c r="Q33" i="5"/>
  <c r="O23" i="5"/>
  <c r="O45" i="5" s="1"/>
  <c r="K33" i="5"/>
  <c r="K23" i="5"/>
  <c r="K45" i="5" s="1"/>
  <c r="G23" i="5"/>
  <c r="D33" i="5"/>
  <c r="H33" i="5"/>
  <c r="L33" i="5"/>
  <c r="P33" i="5"/>
  <c r="J23" i="5"/>
  <c r="J45" i="5" s="1"/>
  <c r="F23" i="5"/>
  <c r="F45" i="5" s="1"/>
  <c r="Q31" i="5"/>
  <c r="Q46" i="5" s="1"/>
  <c r="M31" i="5"/>
  <c r="M46" i="5" s="1"/>
  <c r="I31" i="5"/>
  <c r="I46" i="5" s="1"/>
  <c r="E31" i="5"/>
  <c r="E46" i="5" s="1"/>
  <c r="G33" i="5"/>
  <c r="D23" i="5"/>
  <c r="D45" i="5" s="1"/>
  <c r="H23" i="5"/>
  <c r="H45" i="5" s="1"/>
  <c r="L23" i="5"/>
  <c r="L45" i="5" s="1"/>
  <c r="P23" i="5"/>
  <c r="P45" i="5" s="1"/>
  <c r="G31" i="5"/>
  <c r="G46" i="5" s="1"/>
  <c r="K31" i="5"/>
  <c r="K46" i="5" s="1"/>
  <c r="O31" i="5"/>
  <c r="G45" i="5"/>
  <c r="N45" i="5"/>
  <c r="F46" i="5"/>
  <c r="F33" i="5"/>
  <c r="J33" i="5"/>
  <c r="N33" i="5"/>
  <c r="E23" i="5"/>
  <c r="I23" i="5"/>
  <c r="M23" i="5"/>
  <c r="Q23" i="5"/>
  <c r="D31" i="5"/>
  <c r="D46" i="5" s="1"/>
  <c r="H31" i="5"/>
  <c r="H46" i="5" s="1"/>
  <c r="L31" i="5"/>
  <c r="L46" i="5" s="1"/>
  <c r="P31" i="5"/>
  <c r="P46" i="5" s="1"/>
  <c r="D44" i="4"/>
  <c r="E44" i="4" s="1"/>
  <c r="F44" i="4" s="1"/>
  <c r="G44" i="4" s="1"/>
  <c r="H44" i="4" s="1"/>
  <c r="I44" i="4" s="1"/>
  <c r="J44" i="4" s="1"/>
  <c r="K44" i="4" s="1"/>
  <c r="L44" i="4" s="1"/>
  <c r="M44" i="4" s="1"/>
  <c r="N44" i="4" s="1"/>
  <c r="O44" i="4" s="1"/>
  <c r="P44" i="4" s="1"/>
  <c r="Q44" i="4" s="1"/>
  <c r="N32" i="5" l="1"/>
  <c r="G11" i="5"/>
  <c r="F12" i="5"/>
  <c r="F32" i="5"/>
  <c r="F42" i="5" s="1"/>
  <c r="F44" i="5" s="1"/>
  <c r="O32" i="5"/>
  <c r="O42" i="5" s="1"/>
  <c r="O44" i="5" s="1"/>
  <c r="J32" i="5"/>
  <c r="J42" i="5" s="1"/>
  <c r="J44" i="5" s="1"/>
  <c r="K32" i="5"/>
  <c r="K42" i="5" s="1"/>
  <c r="K44" i="5" s="1"/>
  <c r="G32" i="5"/>
  <c r="G42" i="5" s="1"/>
  <c r="G44" i="5" s="1"/>
  <c r="H32" i="5"/>
  <c r="H42" i="5" s="1"/>
  <c r="H44" i="5" s="1"/>
  <c r="O46" i="5"/>
  <c r="D32" i="5"/>
  <c r="D42" i="5" s="1"/>
  <c r="I45" i="5"/>
  <c r="I32" i="5"/>
  <c r="I42" i="5" s="1"/>
  <c r="I44" i="5" s="1"/>
  <c r="P32" i="5"/>
  <c r="P42" i="5" s="1"/>
  <c r="P44" i="5" s="1"/>
  <c r="E45" i="5"/>
  <c r="E32" i="5"/>
  <c r="E42" i="5" s="1"/>
  <c r="E44" i="5" s="1"/>
  <c r="Q45" i="5"/>
  <c r="Q32" i="5"/>
  <c r="Q42" i="5" s="1"/>
  <c r="Q44" i="5" s="1"/>
  <c r="L32" i="5"/>
  <c r="L42" i="5" s="1"/>
  <c r="L44" i="5" s="1"/>
  <c r="N42" i="5"/>
  <c r="N44" i="5" s="1"/>
  <c r="M45" i="5"/>
  <c r="M32" i="5"/>
  <c r="M42" i="5" s="1"/>
  <c r="M44" i="5" s="1"/>
  <c r="H11" i="5" l="1"/>
  <c r="G12" i="5"/>
  <c r="D44" i="5"/>
  <c r="C48" i="5" s="1"/>
  <c r="E99" i="11"/>
  <c r="D99" i="11"/>
  <c r="C99" i="11"/>
  <c r="E93" i="11"/>
  <c r="D93" i="11"/>
  <c r="C93" i="11"/>
  <c r="E91" i="11"/>
  <c r="D91" i="11"/>
  <c r="C91" i="11"/>
  <c r="E78" i="11"/>
  <c r="E87" i="11" s="1"/>
  <c r="D78" i="11"/>
  <c r="D87" i="11" s="1"/>
  <c r="C78" i="11"/>
  <c r="C87" i="11" s="1"/>
  <c r="E68" i="11"/>
  <c r="D68" i="11"/>
  <c r="C68" i="11"/>
  <c r="E64" i="11"/>
  <c r="D64" i="11"/>
  <c r="C64" i="11"/>
  <c r="E61" i="11"/>
  <c r="D61" i="11"/>
  <c r="C61" i="11"/>
  <c r="E52" i="11"/>
  <c r="D52" i="11"/>
  <c r="C52" i="11"/>
  <c r="E37" i="11"/>
  <c r="E35" i="11" s="1"/>
  <c r="D37" i="11"/>
  <c r="D35" i="11" s="1"/>
  <c r="C35" i="11"/>
  <c r="E18" i="11"/>
  <c r="D18" i="11"/>
  <c r="E8" i="11"/>
  <c r="D8" i="11"/>
  <c r="E3" i="11"/>
  <c r="D3" i="11"/>
  <c r="C3" i="11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Q48" i="4"/>
  <c r="P48" i="4"/>
  <c r="O48" i="4"/>
  <c r="N48" i="4"/>
  <c r="M48" i="4"/>
  <c r="L48" i="4"/>
  <c r="K48" i="4"/>
  <c r="J48" i="4"/>
  <c r="I48" i="4"/>
  <c r="H48" i="4"/>
  <c r="G48" i="4"/>
  <c r="F48" i="4"/>
  <c r="E48" i="4"/>
  <c r="D48" i="4"/>
  <c r="C48" i="4"/>
  <c r="Q42" i="4"/>
  <c r="P42" i="4"/>
  <c r="O42" i="4"/>
  <c r="N42" i="4"/>
  <c r="M42" i="4"/>
  <c r="L42" i="4"/>
  <c r="K42" i="4"/>
  <c r="J42" i="4"/>
  <c r="I42" i="4"/>
  <c r="H42" i="4"/>
  <c r="G42" i="4"/>
  <c r="F42" i="4"/>
  <c r="E42" i="4"/>
  <c r="D42" i="4"/>
  <c r="C42" i="4"/>
  <c r="Q39" i="4"/>
  <c r="Q43" i="4" s="1"/>
  <c r="P39" i="4"/>
  <c r="P43" i="4" s="1"/>
  <c r="O39" i="4"/>
  <c r="O43" i="4" s="1"/>
  <c r="N39" i="4"/>
  <c r="M39" i="4"/>
  <c r="M43" i="4" s="1"/>
  <c r="L39" i="4"/>
  <c r="L43" i="4" s="1"/>
  <c r="K39" i="4"/>
  <c r="K43" i="4" s="1"/>
  <c r="J39" i="4"/>
  <c r="I39" i="4"/>
  <c r="I43" i="4" s="1"/>
  <c r="H39" i="4"/>
  <c r="H43" i="4" s="1"/>
  <c r="G39" i="4"/>
  <c r="G43" i="4" s="1"/>
  <c r="F39" i="4"/>
  <c r="E39" i="4"/>
  <c r="E43" i="4" s="1"/>
  <c r="D39" i="4"/>
  <c r="D43" i="4" s="1"/>
  <c r="C39" i="4"/>
  <c r="C30" i="4"/>
  <c r="C24" i="4"/>
  <c r="C13" i="4"/>
  <c r="Q11" i="4"/>
  <c r="P11" i="4"/>
  <c r="O11" i="4"/>
  <c r="N11" i="4"/>
  <c r="M11" i="4"/>
  <c r="L11" i="4"/>
  <c r="K11" i="4"/>
  <c r="J11" i="4"/>
  <c r="I11" i="4"/>
  <c r="H11" i="4"/>
  <c r="G11" i="4"/>
  <c r="F11" i="4"/>
  <c r="E11" i="4"/>
  <c r="D11" i="4"/>
  <c r="Q8" i="4"/>
  <c r="Q12" i="4" s="1"/>
  <c r="P8" i="4"/>
  <c r="O8" i="4"/>
  <c r="N8" i="4"/>
  <c r="M8" i="4"/>
  <c r="M12" i="4" s="1"/>
  <c r="L8" i="4"/>
  <c r="K8" i="4"/>
  <c r="J8" i="4"/>
  <c r="I8" i="4"/>
  <c r="I12" i="4" s="1"/>
  <c r="H8" i="4"/>
  <c r="G8" i="4"/>
  <c r="F8" i="4"/>
  <c r="E8" i="4"/>
  <c r="D8" i="4"/>
  <c r="C8" i="4"/>
  <c r="C12" i="4" s="1"/>
  <c r="F43" i="4" l="1"/>
  <c r="J43" i="4"/>
  <c r="N43" i="4"/>
  <c r="J12" i="4"/>
  <c r="D59" i="11"/>
  <c r="D103" i="11"/>
  <c r="D104" i="11" s="1"/>
  <c r="F12" i="4"/>
  <c r="C14" i="4"/>
  <c r="K12" i="4"/>
  <c r="N12" i="4"/>
  <c r="G12" i="4"/>
  <c r="O12" i="4"/>
  <c r="I11" i="5"/>
  <c r="H12" i="5"/>
  <c r="H12" i="4"/>
  <c r="L12" i="4"/>
  <c r="P12" i="4"/>
  <c r="C43" i="4"/>
  <c r="C45" i="4" s="1"/>
  <c r="E12" i="4"/>
  <c r="D12" i="4"/>
  <c r="E17" i="11"/>
  <c r="E22" i="11" s="1"/>
  <c r="E25" i="11" s="1"/>
  <c r="E28" i="11" s="1"/>
  <c r="E31" i="11" s="1"/>
  <c r="E103" i="11"/>
  <c r="E104" i="11" s="1"/>
  <c r="D17" i="11"/>
  <c r="D22" i="11" s="1"/>
  <c r="D25" i="11" s="1"/>
  <c r="D28" i="11" s="1"/>
  <c r="D31" i="11" s="1"/>
  <c r="E59" i="11"/>
  <c r="E71" i="11" s="1"/>
  <c r="C59" i="11"/>
  <c r="C71" i="11" s="1"/>
  <c r="C52" i="4"/>
  <c r="C53" i="4" s="1"/>
  <c r="D13" i="4"/>
  <c r="E13" i="4" s="1"/>
  <c r="D45" i="4"/>
  <c r="C17" i="11"/>
  <c r="C22" i="11" s="1"/>
  <c r="C25" i="11" s="1"/>
  <c r="C28" i="11" s="1"/>
  <c r="C31" i="11" s="1"/>
  <c r="D71" i="11"/>
  <c r="C103" i="11"/>
  <c r="C104" i="11" s="1"/>
  <c r="C106" i="11" s="1"/>
  <c r="F45" i="4"/>
  <c r="H45" i="4"/>
  <c r="J45" i="4"/>
  <c r="L45" i="4"/>
  <c r="N45" i="4"/>
  <c r="P45" i="4"/>
  <c r="E45" i="4"/>
  <c r="G45" i="4"/>
  <c r="I45" i="4"/>
  <c r="K45" i="4"/>
  <c r="M45" i="4"/>
  <c r="O45" i="4"/>
  <c r="Q45" i="4"/>
  <c r="J11" i="5" l="1"/>
  <c r="I12" i="5"/>
  <c r="C46" i="4"/>
  <c r="D14" i="4"/>
  <c r="F13" i="4"/>
  <c r="G13" i="4" s="1"/>
  <c r="H13" i="4" s="1"/>
  <c r="I13" i="4" s="1"/>
  <c r="J13" i="4" s="1"/>
  <c r="K13" i="4" s="1"/>
  <c r="L13" i="4" s="1"/>
  <c r="M13" i="4" s="1"/>
  <c r="N13" i="4" s="1"/>
  <c r="O13" i="4" s="1"/>
  <c r="P13" i="4" s="1"/>
  <c r="Q13" i="4" s="1"/>
  <c r="D105" i="11"/>
  <c r="D106" i="11" s="1"/>
  <c r="D48" i="11" s="1"/>
  <c r="D46" i="11" s="1"/>
  <c r="D43" i="11" s="1"/>
  <c r="D50" i="11" s="1"/>
  <c r="D72" i="11" s="1"/>
  <c r="C48" i="11"/>
  <c r="D52" i="4"/>
  <c r="D53" i="4" s="1"/>
  <c r="K11" i="5" l="1"/>
  <c r="J12" i="5"/>
  <c r="C46" i="11"/>
  <c r="C43" i="11" s="1"/>
  <c r="C50" i="11" s="1"/>
  <c r="C72" i="11" s="1"/>
  <c r="E105" i="11"/>
  <c r="E106" i="11" s="1"/>
  <c r="E48" i="11" s="1"/>
  <c r="E46" i="11" s="1"/>
  <c r="E43" i="11" s="1"/>
  <c r="E50" i="11" s="1"/>
  <c r="E72" i="11" s="1"/>
  <c r="E52" i="4"/>
  <c r="E53" i="4" s="1"/>
  <c r="E14" i="4"/>
  <c r="L11" i="5" l="1"/>
  <c r="K12" i="5"/>
  <c r="F52" i="4"/>
  <c r="F53" i="4" s="1"/>
  <c r="F14" i="4"/>
  <c r="M11" i="5" l="1"/>
  <c r="L12" i="5"/>
  <c r="G52" i="4"/>
  <c r="G53" i="4" s="1"/>
  <c r="G14" i="4"/>
  <c r="N11" i="5" l="1"/>
  <c r="M12" i="5"/>
  <c r="H52" i="4"/>
  <c r="H53" i="4" s="1"/>
  <c r="H14" i="4"/>
  <c r="O11" i="5" l="1"/>
  <c r="N12" i="5"/>
  <c r="I52" i="4"/>
  <c r="I53" i="4" s="1"/>
  <c r="I14" i="4"/>
  <c r="P11" i="5" l="1"/>
  <c r="O12" i="5"/>
  <c r="J52" i="4"/>
  <c r="J53" i="4" s="1"/>
  <c r="J14" i="4"/>
  <c r="Q11" i="5" l="1"/>
  <c r="Q12" i="5" s="1"/>
  <c r="C14" i="5" s="1"/>
  <c r="P12" i="5"/>
  <c r="K52" i="4"/>
  <c r="K53" i="4" s="1"/>
  <c r="K14" i="4"/>
  <c r="L52" i="4" l="1"/>
  <c r="L53" i="4" s="1"/>
  <c r="L14" i="4"/>
  <c r="M52" i="4" l="1"/>
  <c r="M53" i="4" s="1"/>
  <c r="M14" i="4"/>
  <c r="N52" i="4" l="1"/>
  <c r="N53" i="4" s="1"/>
  <c r="N14" i="4"/>
  <c r="O52" i="4" l="1"/>
  <c r="O53" i="4" s="1"/>
  <c r="O14" i="4"/>
  <c r="P52" i="4" l="1"/>
  <c r="P53" i="4" s="1"/>
  <c r="P14" i="4"/>
  <c r="Q52" i="4" l="1"/>
  <c r="Q53" i="4" s="1"/>
  <c r="Q14" i="4"/>
  <c r="C15" i="4" l="1"/>
  <c r="C54" i="4" l="1"/>
  <c r="C61" i="4" s="1"/>
  <c r="C72" i="4" l="1"/>
  <c r="C64" i="4"/>
  <c r="C67" i="4" s="1"/>
  <c r="C70" i="4" s="1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C39" i="6"/>
  <c r="D15" i="6"/>
  <c r="E15" i="6"/>
  <c r="F15" i="6"/>
  <c r="G15" i="6"/>
  <c r="H15" i="6"/>
  <c r="I15" i="6"/>
  <c r="I14" i="6" s="1"/>
  <c r="I27" i="6" s="1"/>
  <c r="J15" i="6"/>
  <c r="K15" i="6"/>
  <c r="L15" i="6"/>
  <c r="M15" i="6"/>
  <c r="N15" i="6"/>
  <c r="O15" i="6"/>
  <c r="P15" i="6"/>
  <c r="Q15" i="6"/>
  <c r="C14" i="6"/>
  <c r="D33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C33" i="6"/>
  <c r="R45" i="6"/>
  <c r="R52" i="6"/>
  <c r="Q45" i="6"/>
  <c r="Q52" i="6"/>
  <c r="P45" i="6"/>
  <c r="P52" i="6"/>
  <c r="O45" i="6"/>
  <c r="O52" i="6"/>
  <c r="N45" i="6"/>
  <c r="N52" i="6"/>
  <c r="M45" i="6"/>
  <c r="M52" i="6"/>
  <c r="L45" i="6"/>
  <c r="L52" i="6"/>
  <c r="K45" i="6"/>
  <c r="K52" i="6"/>
  <c r="J45" i="6"/>
  <c r="J52" i="6"/>
  <c r="I45" i="6"/>
  <c r="I52" i="6"/>
  <c r="H45" i="6"/>
  <c r="H52" i="6"/>
  <c r="G45" i="6"/>
  <c r="G52" i="6"/>
  <c r="F45" i="6"/>
  <c r="F52" i="6"/>
  <c r="E45" i="6"/>
  <c r="E52" i="6"/>
  <c r="D45" i="6"/>
  <c r="D52" i="6"/>
  <c r="C45" i="6"/>
  <c r="C44" i="6" s="1"/>
  <c r="C52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D11" i="6"/>
  <c r="E11" i="6"/>
  <c r="G11" i="6"/>
  <c r="I11" i="6"/>
  <c r="K11" i="6"/>
  <c r="L11" i="6"/>
  <c r="M11" i="6"/>
  <c r="O11" i="6"/>
  <c r="D22" i="6"/>
  <c r="D14" i="6" s="1"/>
  <c r="E22" i="6"/>
  <c r="F22" i="6"/>
  <c r="G22" i="6"/>
  <c r="H22" i="6"/>
  <c r="I22" i="6"/>
  <c r="J22" i="6"/>
  <c r="K22" i="6"/>
  <c r="L22" i="6"/>
  <c r="L14" i="6" s="1"/>
  <c r="L27" i="6" s="1"/>
  <c r="M22" i="6"/>
  <c r="N22" i="6"/>
  <c r="O22" i="6"/>
  <c r="P22" i="6"/>
  <c r="P14" i="6" s="1"/>
  <c r="Q22" i="6"/>
  <c r="D44" i="3"/>
  <c r="C44" i="3"/>
  <c r="E44" i="3"/>
  <c r="F44" i="3"/>
  <c r="G44" i="3"/>
  <c r="H44" i="3"/>
  <c r="I44" i="3"/>
  <c r="J44" i="3"/>
  <c r="K44" i="3"/>
  <c r="L44" i="3"/>
  <c r="M44" i="3"/>
  <c r="N44" i="3"/>
  <c r="O44" i="3"/>
  <c r="P44" i="3"/>
  <c r="Q44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Q11" i="6"/>
  <c r="P11" i="6"/>
  <c r="H11" i="6"/>
  <c r="O14" i="6"/>
  <c r="O27" i="6" s="1"/>
  <c r="N11" i="6"/>
  <c r="J11" i="6"/>
  <c r="F11" i="6"/>
  <c r="H14" i="6" l="1"/>
  <c r="H27" i="6" s="1"/>
  <c r="Q14" i="6"/>
  <c r="Q27" i="6" s="1"/>
  <c r="M14" i="6"/>
  <c r="M27" i="6" s="1"/>
  <c r="J14" i="6"/>
  <c r="J27" i="6" s="1"/>
  <c r="C57" i="6"/>
  <c r="C59" i="6" s="1"/>
  <c r="D58" i="6" s="1"/>
  <c r="E44" i="6"/>
  <c r="E57" i="6" s="1"/>
  <c r="G44" i="6"/>
  <c r="G57" i="6" s="1"/>
  <c r="I44" i="6"/>
  <c r="I57" i="6" s="1"/>
  <c r="K44" i="6"/>
  <c r="K57" i="6" s="1"/>
  <c r="M44" i="6"/>
  <c r="M57" i="6" s="1"/>
  <c r="O44" i="6"/>
  <c r="O57" i="6" s="1"/>
  <c r="Q44" i="6"/>
  <c r="Q57" i="6" s="1"/>
  <c r="K14" i="6"/>
  <c r="K27" i="6" s="1"/>
  <c r="G14" i="6"/>
  <c r="G27" i="6" s="1"/>
  <c r="D27" i="6"/>
  <c r="D44" i="6"/>
  <c r="D57" i="6" s="1"/>
  <c r="D59" i="6" s="1"/>
  <c r="E58" i="6" s="1"/>
  <c r="E59" i="6" s="1"/>
  <c r="F58" i="6" s="1"/>
  <c r="F44" i="6"/>
  <c r="F57" i="6" s="1"/>
  <c r="H44" i="6"/>
  <c r="H57" i="6" s="1"/>
  <c r="J44" i="6"/>
  <c r="J57" i="6" s="1"/>
  <c r="L44" i="6"/>
  <c r="L57" i="6" s="1"/>
  <c r="N44" i="6"/>
  <c r="N57" i="6" s="1"/>
  <c r="P44" i="6"/>
  <c r="P57" i="6" s="1"/>
  <c r="E14" i="6"/>
  <c r="E27" i="6" s="1"/>
  <c r="N14" i="6"/>
  <c r="N27" i="6" s="1"/>
  <c r="F14" i="6"/>
  <c r="F27" i="6" s="1"/>
  <c r="E61" i="3"/>
  <c r="H61" i="3"/>
  <c r="P27" i="6"/>
  <c r="N61" i="3"/>
  <c r="R44" i="6"/>
  <c r="R57" i="6" s="1"/>
  <c r="P61" i="3"/>
  <c r="J61" i="3"/>
  <c r="C27" i="6"/>
  <c r="C29" i="6" s="1"/>
  <c r="D28" i="6" s="1"/>
  <c r="K61" i="3"/>
  <c r="Q61" i="3"/>
  <c r="M61" i="3"/>
  <c r="F61" i="3"/>
  <c r="D29" i="6" l="1"/>
  <c r="E28" i="6" s="1"/>
  <c r="E29" i="6" s="1"/>
  <c r="F28" i="6" s="1"/>
  <c r="F29" i="6" s="1"/>
  <c r="G28" i="6" s="1"/>
  <c r="G29" i="6" s="1"/>
  <c r="H28" i="6" s="1"/>
  <c r="H29" i="6" s="1"/>
  <c r="I28" i="6" s="1"/>
  <c r="I29" i="6" s="1"/>
  <c r="J28" i="6" s="1"/>
  <c r="J29" i="6" s="1"/>
  <c r="K28" i="6" s="1"/>
  <c r="K29" i="6" s="1"/>
  <c r="L28" i="6" s="1"/>
  <c r="L29" i="6" s="1"/>
  <c r="M28" i="6" s="1"/>
  <c r="M29" i="6" s="1"/>
  <c r="N28" i="6" s="1"/>
  <c r="N29" i="6" s="1"/>
  <c r="O28" i="6" s="1"/>
  <c r="O29" i="6" s="1"/>
  <c r="P28" i="6" s="1"/>
  <c r="P29" i="6" s="1"/>
  <c r="Q28" i="6" s="1"/>
  <c r="Q29" i="6" s="1"/>
  <c r="F59" i="6"/>
  <c r="G58" i="6" s="1"/>
  <c r="G59" i="6" s="1"/>
  <c r="H58" i="6" s="1"/>
  <c r="H59" i="6" s="1"/>
  <c r="I58" i="6" s="1"/>
  <c r="I59" i="6" s="1"/>
  <c r="J58" i="6" s="1"/>
  <c r="J59" i="6" s="1"/>
  <c r="K58" i="6" s="1"/>
  <c r="K59" i="6" s="1"/>
  <c r="L58" i="6" s="1"/>
  <c r="L59" i="6" s="1"/>
  <c r="M58" i="6" s="1"/>
  <c r="M59" i="6" s="1"/>
  <c r="N58" i="6" s="1"/>
  <c r="N59" i="6" s="1"/>
  <c r="O58" i="6" s="1"/>
  <c r="O59" i="6" s="1"/>
  <c r="P58" i="6" s="1"/>
  <c r="P59" i="6" s="1"/>
  <c r="Q58" i="6" s="1"/>
  <c r="Q59" i="6" s="1"/>
  <c r="R58" i="6" s="1"/>
  <c r="R59" i="6" s="1"/>
  <c r="O61" i="3"/>
  <c r="C61" i="3"/>
  <c r="L61" i="3"/>
  <c r="G61" i="3"/>
  <c r="I61" i="3"/>
</calcChain>
</file>

<file path=xl/comments1.xml><?xml version="1.0" encoding="utf-8"?>
<comments xmlns="http://schemas.openxmlformats.org/spreadsheetml/2006/main">
  <authors>
    <author>hubert.zobel</author>
    <author>katarzyna.loszyk</author>
  </authors>
  <commentList>
    <comment ref="C7" authorId="0" shapeId="0">
      <text>
        <r>
          <rPr>
            <b/>
            <sz val="8"/>
            <color indexed="81"/>
            <rFont val="Tahoma"/>
            <family val="2"/>
            <charset val="238"/>
          </rPr>
          <t>dane należy pobrać z arkuszy wynikowych przy użyciu odpowiedniej formuły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9" authorId="0" shapeId="0">
      <text>
        <r>
          <rPr>
            <b/>
            <sz val="8"/>
            <color indexed="81"/>
            <rFont val="Tahoma"/>
            <family val="2"/>
            <charset val="238"/>
          </rPr>
          <t>dane należy pobrać z arkuszy wynikowych przy użyciu odpowiedniej formuły</t>
        </r>
      </text>
    </comment>
    <comment ref="C10" authorId="0" shapeId="0">
      <text>
        <r>
          <rPr>
            <b/>
            <sz val="8"/>
            <color indexed="81"/>
            <rFont val="Tahoma"/>
            <family val="2"/>
            <charset val="238"/>
          </rPr>
          <t>dane należy pobrać z arkuszy wynikowych przy użyciu odpowiedniej formuły</t>
        </r>
      </text>
    </comment>
    <comment ref="C22" authorId="0" shapeId="0">
      <text>
        <r>
          <rPr>
            <b/>
            <sz val="8"/>
            <color indexed="81"/>
            <rFont val="Tahoma"/>
            <family val="2"/>
            <charset val="238"/>
          </rPr>
          <t>Maksymalna stopa współfinansowania określona w odpowiednim programie pomocy publicznej (wartość należy przenieść do tej komórki z arkusza założeń przy pomocy odpowiedniej formuły)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28" authorId="0" shapeId="0">
      <text>
        <r>
          <rPr>
            <b/>
            <sz val="8"/>
            <color indexed="81"/>
            <rFont val="Tahoma"/>
            <family val="2"/>
            <charset val="238"/>
          </rPr>
          <t>Maksymalna stopa współfinansowania dla tego działania określona w Uszczegółowieniu WRPO (wartość należy przenieść do tej komórki z arkusza założeń przy pomocy odpowiedniej formuły)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I29" authorId="1" shapeId="0">
      <text>
        <r>
          <rPr>
            <b/>
            <sz val="8"/>
            <color indexed="81"/>
            <rFont val="Tahoma"/>
            <family val="2"/>
            <charset val="238"/>
          </rPr>
          <t>Należy obliczyć w oparciu o kurs PLN/EUR wskazany w założeniach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37" authorId="0" shapeId="0">
      <text>
        <r>
          <rPr>
            <b/>
            <sz val="8"/>
            <color indexed="81"/>
            <rFont val="Tahoma"/>
            <family val="2"/>
            <charset val="238"/>
          </rPr>
          <t>dane należy pobrać z arkuszy wynikowych przy użyciu odpowiedniej formuły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40" authorId="0" shapeId="0">
      <text>
        <r>
          <rPr>
            <b/>
            <sz val="8"/>
            <color indexed="81"/>
            <rFont val="Tahoma"/>
            <family val="2"/>
            <charset val="238"/>
          </rPr>
          <t>dane należy pobrać z arkuszy wynikowych przy użyciu odpowiedniej formuły</t>
        </r>
      </text>
    </comment>
    <comment ref="C41" authorId="0" shapeId="0">
      <text>
        <r>
          <rPr>
            <b/>
            <sz val="8"/>
            <color indexed="81"/>
            <rFont val="Tahoma"/>
            <family val="2"/>
            <charset val="238"/>
          </rPr>
          <t>dane należy pobrać z arkuszy wynikowych przy użyciu odpowiedniej formuły</t>
        </r>
      </text>
    </comment>
    <comment ref="C49" authorId="0" shapeId="0">
      <text>
        <r>
          <rPr>
            <b/>
            <sz val="8"/>
            <color indexed="81"/>
            <rFont val="Tahoma"/>
            <family val="2"/>
            <charset val="238"/>
          </rPr>
          <t>dane należy pobrać z arkuszy wynikowych przy użyciu odpowiedniej formuły</t>
        </r>
      </text>
    </comment>
    <comment ref="C50" authorId="0" shapeId="0">
      <text>
        <r>
          <rPr>
            <b/>
            <sz val="8"/>
            <color indexed="81"/>
            <rFont val="Tahoma"/>
            <family val="2"/>
            <charset val="238"/>
          </rPr>
          <t>dane należy pobrać z arkuszy wynikowych przy użyciu odpowiedniej formuły</t>
        </r>
      </text>
    </comment>
    <comment ref="C56" authorId="0" shapeId="0">
      <text>
        <r>
          <rPr>
            <b/>
            <sz val="8"/>
            <color indexed="81"/>
            <rFont val="Tahoma"/>
            <family val="2"/>
            <charset val="238"/>
          </rPr>
          <t>Maksymalna stopa współfinansowania dla tego działania określona w Uszczegółowieniu WRPO (wartość należy przenieść do tej komórki z arkusza założeń przy pomocy odpowiedniej formuły)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  <comment ref="C58" authorId="0" shapeId="0">
      <text>
        <r>
          <rPr>
            <b/>
            <sz val="8"/>
            <color indexed="81"/>
            <rFont val="Tahoma"/>
            <family val="2"/>
            <charset val="238"/>
          </rPr>
          <t>Wysokość niezdyskontowanych kosztów kwalifikowalnych projektu ustalonych na podstawie stosownych wytycznych. Wartość przeniesiona z arkuszy wynikowych dzięki odpowiedniej formule</t>
        </r>
      </text>
    </comment>
  </commentList>
</comments>
</file>

<file path=xl/sharedStrings.xml><?xml version="1.0" encoding="utf-8"?>
<sst xmlns="http://schemas.openxmlformats.org/spreadsheetml/2006/main" count="822" uniqueCount="395">
  <si>
    <t>Podatek VAT (kwalifikowalny/niekwalifikowalny)</t>
  </si>
  <si>
    <t xml:space="preserve">wskażnik rotacji należności </t>
  </si>
  <si>
    <t>wskaźnik rotacji zapasów</t>
  </si>
  <si>
    <t>wskaźnik rotacji zobowiązań</t>
  </si>
  <si>
    <t>obliczony w oparciu o dane historyczne</t>
  </si>
  <si>
    <t>Ustawa z dnia 15 lutego 1992r. o podatku dochodowym od osób prawnych</t>
  </si>
  <si>
    <t xml:space="preserve">Dochody własne </t>
  </si>
  <si>
    <t>Subwencje i dotacje</t>
  </si>
  <si>
    <t>J</t>
  </si>
  <si>
    <t>Skumulowane przepływy gotówki netto</t>
  </si>
  <si>
    <t>K</t>
  </si>
  <si>
    <t>w tym: dotacja na realizację projektu</t>
  </si>
  <si>
    <t xml:space="preserve">OBSŁUGA ZADŁUŻENIA </t>
  </si>
  <si>
    <t>na realizację projektu</t>
  </si>
  <si>
    <t>na realizację pozostałych zadań</t>
  </si>
  <si>
    <t>Projekt            /               stan początkowy KON</t>
  </si>
  <si>
    <t>...</t>
  </si>
  <si>
    <t>Nakłady inwestycyjne 
(w tym nakłady odtworzeniowe)</t>
  </si>
  <si>
    <t>Wzrost PKB</t>
  </si>
  <si>
    <t>Stopa podatku dochodowego</t>
  </si>
  <si>
    <t>Stawka amortyzacji (wymienić w zależności od grupy środków trwałych i wartości niematerialnych i prawnych):</t>
  </si>
  <si>
    <t>Wartość rezydualna</t>
  </si>
  <si>
    <t>Lp.</t>
  </si>
  <si>
    <t>Kategoria/Okres projekcji</t>
  </si>
  <si>
    <t>Rok …</t>
  </si>
  <si>
    <t>A.</t>
  </si>
  <si>
    <t>I.</t>
  </si>
  <si>
    <t>1.</t>
  </si>
  <si>
    <t>a.</t>
  </si>
  <si>
    <t>b.</t>
  </si>
  <si>
    <t>2.</t>
  </si>
  <si>
    <t>II.</t>
  </si>
  <si>
    <t>Koszty operacyjne ogółem w tym:</t>
  </si>
  <si>
    <t>▪ amortyzacja</t>
  </si>
  <si>
    <t>▪ zużycie materiałów i energii</t>
  </si>
  <si>
    <t>▪ usługi obce</t>
  </si>
  <si>
    <t>▪ podatki i opłaty</t>
  </si>
  <si>
    <t>▪ wynagrodzenia</t>
  </si>
  <si>
    <t>▪ ubezpieczenia społeczne i inne świadczenia</t>
  </si>
  <si>
    <t>▪ pozostałe koszty rodzajowe</t>
  </si>
  <si>
    <t>▪ wartość sprzedanych towarów i materiałów</t>
  </si>
  <si>
    <t>Kapitał obrotowy netto</t>
  </si>
  <si>
    <t>▪ zapasy</t>
  </si>
  <si>
    <t>▪ należności krótkoterminowe</t>
  </si>
  <si>
    <t>3.</t>
  </si>
  <si>
    <t>4.</t>
  </si>
  <si>
    <t>Inne</t>
  </si>
  <si>
    <t>c.</t>
  </si>
  <si>
    <t>A</t>
  </si>
  <si>
    <t>I</t>
  </si>
  <si>
    <t>B</t>
  </si>
  <si>
    <t>C</t>
  </si>
  <si>
    <t>D</t>
  </si>
  <si>
    <t>E</t>
  </si>
  <si>
    <t>F</t>
  </si>
  <si>
    <t>G</t>
  </si>
  <si>
    <t>H</t>
  </si>
  <si>
    <t>III.</t>
  </si>
  <si>
    <t>IV.</t>
  </si>
  <si>
    <t>V.</t>
  </si>
  <si>
    <t>Przepływy środków pieniężnych z działalności operacyjnej</t>
  </si>
  <si>
    <t>Przepływy środków pieniężnych z działalności inwestycyjnej</t>
  </si>
  <si>
    <t>Przepływy środków pieniężnych z działalności finansowej</t>
  </si>
  <si>
    <t>Przepływy pieniężne netto razem</t>
  </si>
  <si>
    <t>Środki pieniężne na początek okresu</t>
  </si>
  <si>
    <t>Środki pieniężne na koniec okresu</t>
  </si>
  <si>
    <t>Przychody operacyjne</t>
  </si>
  <si>
    <t>Koszty operacyjne bez amortyzacji</t>
  </si>
  <si>
    <t>Stopa dyskontowa</t>
  </si>
  <si>
    <t>Finansowa zaktualizowana wartość netto z inwestycji (FNPV/C)</t>
  </si>
  <si>
    <t>Finansowa wewnętrzna stopa zwrotu z inwestycji (FRR/C)</t>
  </si>
  <si>
    <t>5.</t>
  </si>
  <si>
    <t>Nakłady odtworzeniowe</t>
  </si>
  <si>
    <t>Zmiana kapitału obrotowego netto</t>
  </si>
  <si>
    <t>Komentarz</t>
  </si>
  <si>
    <t>Koszty operacyjne</t>
  </si>
  <si>
    <t>Plan kredytowy</t>
  </si>
  <si>
    <t>Przyjęte założenia</t>
  </si>
  <si>
    <t>Analiza wrażliwości i ryzyka</t>
  </si>
  <si>
    <t>Tabela 1</t>
  </si>
  <si>
    <t>Wzrost wynagrodzeń (realny)</t>
  </si>
  <si>
    <t>Projekt</t>
  </si>
  <si>
    <t>Przepływy pieniężne zdyskontowane</t>
  </si>
  <si>
    <t xml:space="preserve">Podatek dochodowy </t>
  </si>
  <si>
    <t>Kapitał obrotowy (obliczenia historycznych wskaźników rotacji)</t>
  </si>
  <si>
    <t>Nakłady inwestycyjne dotyczące realizacji projektu</t>
  </si>
  <si>
    <t>w tym na realizację projektu</t>
  </si>
  <si>
    <t>Tabela 3 Nakłady odtworzeniowe</t>
  </si>
  <si>
    <t>▪ nakłady netto</t>
  </si>
  <si>
    <t>▪ podatek VAT</t>
  </si>
  <si>
    <t>Tabela 4 Przychody i koszty operacyjne</t>
  </si>
  <si>
    <t>▪ zobowiązania krótkoterminowe z wyłączeniem pożyczek i kredytów</t>
  </si>
  <si>
    <t>Okres referencyjny (odniesienia)</t>
  </si>
  <si>
    <t>Tabela 5 Kapitał obrotowy - NIE DOTYCZY JST I JEDNOSTEK BUDŻETOWYCH</t>
  </si>
  <si>
    <t>Scenariusze</t>
  </si>
  <si>
    <t>Zmienne krytyczne</t>
  </si>
  <si>
    <t>(wartości skumulowanych przepływów pieniężnych w ciągu kolejnych lat eksploatacji projektu)</t>
  </si>
  <si>
    <t>Wariant wyjściowy</t>
  </si>
  <si>
    <t>Wariant pesymistyczny</t>
  </si>
  <si>
    <t>FNPV/C</t>
  </si>
  <si>
    <t>FRR/C</t>
  </si>
  <si>
    <t xml:space="preserve">Przychody ze sprzedaży produktów / usług / towarów </t>
  </si>
  <si>
    <t>6.</t>
  </si>
  <si>
    <t>Spadek popytu na usługi o 10% po zakończeniu realizacji projektu</t>
  </si>
  <si>
    <t>Zwiększenie nakładów inwestycyjnych o 10%</t>
  </si>
  <si>
    <t>Wzrost najbardziej istotnego (najwyższego) kosztu eksploatacyjnego o 10%</t>
  </si>
  <si>
    <t>Podatek dochodowy - projekt</t>
  </si>
  <si>
    <t>Zmiana KON - projekt</t>
  </si>
  <si>
    <t xml:space="preserve">Nakłady inwestycyjne </t>
  </si>
  <si>
    <t xml:space="preserve">Koszty operacyjne bez amortyzacji </t>
  </si>
  <si>
    <t xml:space="preserve">Zmiana KON </t>
  </si>
  <si>
    <t>II</t>
  </si>
  <si>
    <t xml:space="preserve"> Wpływy</t>
  </si>
  <si>
    <t xml:space="preserve"> dotacje UE do projektu</t>
  </si>
  <si>
    <t>kredyty i pożyczki</t>
  </si>
  <si>
    <t xml:space="preserve"> emisja dłużnych papierów wartościowych</t>
  </si>
  <si>
    <t>inne wpływy finansowe</t>
  </si>
  <si>
    <t>Wydatki</t>
  </si>
  <si>
    <t>spłaty kredytów i pożyczek</t>
  </si>
  <si>
    <t>odsetki</t>
  </si>
  <si>
    <t xml:space="preserve"> inne wydatki finansowe</t>
  </si>
  <si>
    <t>raty kapitałowe z tytułu leasingu</t>
  </si>
  <si>
    <t>III</t>
  </si>
  <si>
    <t>IV</t>
  </si>
  <si>
    <t>V</t>
  </si>
  <si>
    <t>Wpływy</t>
  </si>
  <si>
    <t>wpływy z emisji udziałów i innych instrumentów kapitałowych oraz doplat do kapitału</t>
  </si>
  <si>
    <t>dotacje UE do projektu</t>
  </si>
  <si>
    <t>pozostałe dotacje</t>
  </si>
  <si>
    <t>emisja dłużnych papierów wartościowych</t>
  </si>
  <si>
    <t xml:space="preserve"> inne wpływy finansowe</t>
  </si>
  <si>
    <t>inne wydatki finansowe</t>
  </si>
  <si>
    <t>wpłata środków własnych</t>
  </si>
  <si>
    <t>Nakłady inwestycyjne (projekt)</t>
  </si>
  <si>
    <t>Nakłady odtworzeniowe (projekt)</t>
  </si>
  <si>
    <t>Inne nakłady inwestycyjne</t>
  </si>
  <si>
    <t>Inne wpływy/wydatki z działalności inwestycyjnej</t>
  </si>
  <si>
    <t>Przychody ze sprzedaży produktów / towarów / usług</t>
  </si>
  <si>
    <t xml:space="preserve"> +/- Inne przepływy z działalności operacyjnej (wymienić jakie)</t>
  </si>
  <si>
    <t>a</t>
  </si>
  <si>
    <t>b</t>
  </si>
  <si>
    <t>c</t>
  </si>
  <si>
    <t>Obliczenie zdyskontowanego dochodu projektu</t>
  </si>
  <si>
    <t>Pozycja</t>
  </si>
  <si>
    <t>Przychody operacyjne (opłaty pochodzące od bezpośrednich użytkowników)</t>
  </si>
  <si>
    <t>Wpływy [1]</t>
  </si>
  <si>
    <t>Koszty operacyjne (bez amortyzacji)</t>
  </si>
  <si>
    <t>7.</t>
  </si>
  <si>
    <t>8.</t>
  </si>
  <si>
    <t>9.</t>
  </si>
  <si>
    <t xml:space="preserve">Suma zdyskontowanych dochodów </t>
  </si>
  <si>
    <t>Projekty podlegające zasadom pomocy publicznej</t>
  </si>
  <si>
    <t>MaxCRpa(pp)</t>
  </si>
  <si>
    <t>EC</t>
  </si>
  <si>
    <t>Koszty kwalifikowalne (w EUR)</t>
  </si>
  <si>
    <t>Dotacja UE                                                                
Dotacja UE = EC x MaxCRpa(pp)</t>
  </si>
  <si>
    <t>Poziom dofinansowania wg Uchwały (w %)</t>
  </si>
  <si>
    <t>Projekty które nie generują dochodu</t>
  </si>
  <si>
    <t>MaxCRpa</t>
  </si>
  <si>
    <t>Maksymalna wartość dotacji UE (w PLN)</t>
  </si>
  <si>
    <t>Dotacja UE                                                                
Dotacja UE = EC x MaxCRpa</t>
  </si>
  <si>
    <t xml:space="preserve">Rzeczywisty poziom dofinansowania </t>
  </si>
  <si>
    <t>Wpływy [1+2]</t>
  </si>
  <si>
    <t>Suma zdyskontowanych dochodów - DNR</t>
  </si>
  <si>
    <t>Nakłady inwestycyjne</t>
  </si>
  <si>
    <t>Razem [1+2]</t>
  </si>
  <si>
    <t>Zdyskontowane nakłady [3x4]</t>
  </si>
  <si>
    <t>Suma zdyskontow nakładów inwestycyjnych - DIC</t>
  </si>
  <si>
    <t xml:space="preserve">Etap 1. Wskaźnik luki finansowej </t>
  </si>
  <si>
    <t>Wskażnik luki w finansowaniu - R                                 
 R = (DIC - DNR) / DIC</t>
  </si>
  <si>
    <t>Etap 2. Kwota decyzji</t>
  </si>
  <si>
    <t>Kwota decyzji - DA                                                        
 DA = EC x R</t>
  </si>
  <si>
    <t>Etap 3. Maksymalna dotacja z UE</t>
  </si>
  <si>
    <t>Dotacja UE                                                               
 Dotacja UE = DA x MaxCRpa</t>
  </si>
  <si>
    <t>Etap 4. Rzeczywisty poziom dofinansowania (efektywna stopa dofinansowania)</t>
  </si>
  <si>
    <t>Wrzf                                                                              
 Wrzf = Dotacja UE / EC</t>
  </si>
  <si>
    <t xml:space="preserve"> =</t>
  </si>
  <si>
    <t>Wrzf                                                                               
Wrzf = R x MaxCRpa</t>
  </si>
  <si>
    <t>Przychody ze sprzedaży i zrównane z nimi</t>
  </si>
  <si>
    <t>Przychód ze sprzedaży produktów</t>
  </si>
  <si>
    <t>Zmiana stanu produktów</t>
  </si>
  <si>
    <t>Koszt wytworzenia produktów na własne potrzeby jednostki</t>
  </si>
  <si>
    <t>Przychód ze sprzedaży towarów i materiałów</t>
  </si>
  <si>
    <t>Koszty działalności operacyjnej</t>
  </si>
  <si>
    <t>Amortyzacja</t>
  </si>
  <si>
    <t>Zużycie materiałów i energii</t>
  </si>
  <si>
    <t>Usługi obce</t>
  </si>
  <si>
    <t>Podatki i opłaty</t>
  </si>
  <si>
    <t>Wynagrodzenia</t>
  </si>
  <si>
    <t>VI</t>
  </si>
  <si>
    <t>Ubezpieczenia społeczne i inne świadczenia</t>
  </si>
  <si>
    <t>VII</t>
  </si>
  <si>
    <t>Pozostałe koszty rodzajowe</t>
  </si>
  <si>
    <t>VIII</t>
  </si>
  <si>
    <t>Wartość sprzedanych towarów i materiałów</t>
  </si>
  <si>
    <t>Zysk/strata ze sprzedaży</t>
  </si>
  <si>
    <t>Pozostałe przychody operacyjne</t>
  </si>
  <si>
    <t>Dotacje</t>
  </si>
  <si>
    <t>Inne przychody operacyjne</t>
  </si>
  <si>
    <t>Pozostałe koszty operacyjne</t>
  </si>
  <si>
    <t>Zysk/Strata na działalności operacyjnej</t>
  </si>
  <si>
    <t>Przychody finansowe</t>
  </si>
  <si>
    <t>Koszty finansowe</t>
  </si>
  <si>
    <t>Zysk/Strata brutto na działalności gospodarczej</t>
  </si>
  <si>
    <t>Zyski nadzwyczajne</t>
  </si>
  <si>
    <t>Straty nadzwyczajne</t>
  </si>
  <si>
    <t>J.</t>
  </si>
  <si>
    <t>Zysk/Strata brutto</t>
  </si>
  <si>
    <t>K.</t>
  </si>
  <si>
    <t>Podatek dochodowy od osób prawnych</t>
  </si>
  <si>
    <t>L.</t>
  </si>
  <si>
    <t>Pozostałe obowiązkowe obciążenia</t>
  </si>
  <si>
    <t>M.</t>
  </si>
  <si>
    <t>Zysk/Strata netto</t>
  </si>
  <si>
    <t>Korekty razem</t>
  </si>
  <si>
    <t>(+) Amortyzacja</t>
  </si>
  <si>
    <t>(+/-) Zyski/Straty z tyt. różnic kursowych</t>
  </si>
  <si>
    <t>(+) Odsetki zapłacone, (-) odsetki uzyskanie, (-) udziały w zyskach</t>
  </si>
  <si>
    <t>(+/-) Zysk/Strata z działalności inwestycyjnej</t>
  </si>
  <si>
    <t>(+) Zmiana stanu rezerw</t>
  </si>
  <si>
    <t>(-) Zmiana zapotrzebowania na KON</t>
  </si>
  <si>
    <t>(-/+) Zmiana stanu rozliczeń międzyokresowych</t>
  </si>
  <si>
    <t>Inne korekty</t>
  </si>
  <si>
    <t>Przepływy pieniężne netto z działalności operacyjnej, razem</t>
  </si>
  <si>
    <t>Przepływy pieniężne netto z działalności inwestycyjnej, razem</t>
  </si>
  <si>
    <t>Przepływy pieniężne netto z działalności finansowej, razem</t>
  </si>
  <si>
    <t>Aktywa trwałe</t>
  </si>
  <si>
    <t>Wartości niematerialne i prawne</t>
  </si>
  <si>
    <t>Rzeczowe aktywa trwałe w tym:</t>
  </si>
  <si>
    <t>Środki trwałe</t>
  </si>
  <si>
    <t>Środki trwałe w budowie</t>
  </si>
  <si>
    <t>Należności długoterminowe</t>
  </si>
  <si>
    <t>Inwestycje długoterminowe</t>
  </si>
  <si>
    <t>Długoterminowe rozliczenia międzyokresowe</t>
  </si>
  <si>
    <t>Aktywa obrotowe</t>
  </si>
  <si>
    <t>Zapasy</t>
  </si>
  <si>
    <t>Należności krótkoterminowe</t>
  </si>
  <si>
    <t>Inwestycje krótkoterminowe w tym:</t>
  </si>
  <si>
    <t>Papiery wartościowe</t>
  </si>
  <si>
    <t>Środki pieniężne</t>
  </si>
  <si>
    <t>Krótkoterminowe rozliczenia międzyokresowe</t>
  </si>
  <si>
    <t>AKTYWA RAZEM</t>
  </si>
  <si>
    <t>PASYWA</t>
  </si>
  <si>
    <t>Kapitał własny</t>
  </si>
  <si>
    <t>Kapitał podstawowy</t>
  </si>
  <si>
    <t>Kapitał zapasowy</t>
  </si>
  <si>
    <t>Kapitał z aktualizacji wyceny</t>
  </si>
  <si>
    <t>Pozostałe kapitały rezerwowe</t>
  </si>
  <si>
    <t>Zysk (strata) z lat ubiegłych</t>
  </si>
  <si>
    <t>VI.</t>
  </si>
  <si>
    <t>Zysk (strata) netto</t>
  </si>
  <si>
    <t>Zobowiązania i rezerwy na zobowiązania</t>
  </si>
  <si>
    <t>Rezerwy na zobowiązania</t>
  </si>
  <si>
    <t>Zobowiązania długoterminowe</t>
  </si>
  <si>
    <t>Kredyty i pożyczki</t>
  </si>
  <si>
    <t>Pozostałe zobowiązania długoterminowe</t>
  </si>
  <si>
    <t>Zobowiązania krótkoterminowe</t>
  </si>
  <si>
    <t>Z tytułu dostaw i usług</t>
  </si>
  <si>
    <t>Pozostałe zobowiązania krótkoterminowe</t>
  </si>
  <si>
    <t>Rozliczenia międzyokresowe (rozliczenie dotacji)</t>
  </si>
  <si>
    <t>Rozliczenie dotacji</t>
  </si>
  <si>
    <t>Inne rozlczenia międzyokresowe</t>
  </si>
  <si>
    <t>PASYWA RAZEM</t>
  </si>
  <si>
    <t>kontrola</t>
  </si>
  <si>
    <t>WPŁYWY RAZEM</t>
  </si>
  <si>
    <t>Przychody operacyjne (pochodzące od bezpośrednich użytkowników)</t>
  </si>
  <si>
    <t>WYDATKI RAZEM</t>
  </si>
  <si>
    <t>Całkowite nakłady inwestycyjne</t>
  </si>
  <si>
    <t>Przepływy pieniężne netto</t>
  </si>
  <si>
    <t>Rok n-2</t>
  </si>
  <si>
    <t>Rok n-1</t>
  </si>
  <si>
    <t>Rok n</t>
  </si>
  <si>
    <t>Kolumnę Rok n należy wypełnić w sytuacji gdy na moment złożenia wniosku poprzedni rok historyczny nie został zamknięty, tj. nie sporządzono i zatwierdzono sprawozdań finasnowych za ten rok. Wtedy należy przedstawić tu prognozę wykonania i wyraźnie wskazać ten fakt w założeniach do analizy.</t>
  </si>
  <si>
    <t>Wpływy netto z wydania udziałów (emisji akcji) i innych instrumentów kapitałowych oraz dopłat do kapitału</t>
  </si>
  <si>
    <t>Emisja dłużnych papierów wartościowych</t>
  </si>
  <si>
    <t>Inne wpływy finansowe</t>
  </si>
  <si>
    <t>Spłaty kredytów i pożyczek</t>
  </si>
  <si>
    <t>Odsetki</t>
  </si>
  <si>
    <t>Inne wydatki finansowe</t>
  </si>
  <si>
    <t>Tabela 8 Finansowa efektywność inwestycji - Projekt (zł.)</t>
  </si>
  <si>
    <t>Stopa dyskontowa:</t>
  </si>
  <si>
    <t xml:space="preserve"> - stosowana w analizie finansowej</t>
  </si>
  <si>
    <t xml:space="preserve"> - stosowana w analizie ekonomicznej</t>
  </si>
  <si>
    <t>Maksymalny poziom dofinansowania projektu ze środków WRPO dla tej inwestycji (MaxCRpa)</t>
  </si>
  <si>
    <t>Maksymalną stopa współfinansowania określona dla danej inwestycji w odpowiednim programie pomocy publicznej - MaxCRpa(pp)</t>
  </si>
  <si>
    <t>Analizę wrażliwości i ryzyka należy sporządzić dla projektu lub beneficjenta z projektem (patrz wytyczne do sporządzania analizy finansowej)</t>
  </si>
  <si>
    <r>
      <t>współczynnik dyskontowy (r=4%) - d</t>
    </r>
    <r>
      <rPr>
        <i/>
        <vertAlign val="subscript"/>
        <sz val="10"/>
        <rFont val="Arial"/>
        <family val="2"/>
        <charset val="238"/>
      </rPr>
      <t>t</t>
    </r>
    <r>
      <rPr>
        <i/>
        <sz val="10"/>
        <rFont val="Arial"/>
        <family val="2"/>
        <charset val="238"/>
      </rPr>
      <t>=1/(1+r)</t>
    </r>
    <r>
      <rPr>
        <i/>
        <vertAlign val="superscript"/>
        <sz val="10"/>
        <rFont val="Arial"/>
        <family val="2"/>
        <charset val="238"/>
      </rPr>
      <t>t</t>
    </r>
  </si>
  <si>
    <t xml:space="preserve">5. </t>
  </si>
  <si>
    <t>Zdyskontowany dochód [6x7]</t>
  </si>
  <si>
    <t>Dochód netto [2-5]</t>
  </si>
  <si>
    <t>Wydatki [3+4]</t>
  </si>
  <si>
    <r>
      <t>współczynnik dyskontowy (r=4%) - d</t>
    </r>
    <r>
      <rPr>
        <i/>
        <vertAlign val="subscript"/>
        <sz val="10"/>
        <rFont val="Arial"/>
        <family val="2"/>
      </rPr>
      <t>t</t>
    </r>
    <r>
      <rPr>
        <i/>
        <sz val="10"/>
        <rFont val="Arial"/>
        <family val="2"/>
      </rPr>
      <t>=1/(1+r)</t>
    </r>
    <r>
      <rPr>
        <i/>
        <vertAlign val="superscript"/>
        <sz val="10"/>
        <rFont val="Arial"/>
        <family val="2"/>
      </rPr>
      <t>t</t>
    </r>
  </si>
  <si>
    <r>
      <t xml:space="preserve">Jeśli suma zdyskontowanych dochodów generowanych przez projekt (komórka C15) jest wartością </t>
    </r>
    <r>
      <rPr>
        <b/>
        <u/>
        <sz val="10"/>
        <rFont val="Arial"/>
        <family val="2"/>
      </rPr>
      <t>ujemną</t>
    </r>
    <r>
      <rPr>
        <b/>
        <sz val="10"/>
        <rFont val="Arial"/>
        <family val="2"/>
      </rPr>
      <t>, oznacza to, że projekt nie generuje dochodu i należy obliczyć poziom dofinansowania zgodnie z tabelą - część C.</t>
    </r>
  </si>
  <si>
    <t>w oparciu o wytyczne dla WRPO 2014+</t>
  </si>
  <si>
    <t>Uszczegółowienie WRPO 2014+</t>
  </si>
  <si>
    <t>Wpływy z analizy finansowej</t>
  </si>
  <si>
    <t>Wydatki z analizy finansowej</t>
  </si>
  <si>
    <t>Zdyskontowane korzyści</t>
  </si>
  <si>
    <t>Zdyskontowane koszty</t>
  </si>
  <si>
    <t>współczynnik dyskonta</t>
  </si>
  <si>
    <t>d.</t>
  </si>
  <si>
    <t>Rachunek kosztów i korzyści społecznych</t>
  </si>
  <si>
    <t>Korzyści społeczne</t>
  </si>
  <si>
    <t>Koszty społeczne</t>
  </si>
  <si>
    <t>Ekonomiczne przepływy pieniężne netto</t>
  </si>
  <si>
    <t>Ekonomiczna zaktualizowana wartość netto (ENPV)</t>
  </si>
  <si>
    <t>Ekonomiczna wewnętrzna stopa zwrotu (ERR)</t>
  </si>
  <si>
    <t>Ekonomiczny Wskaźnik Korzyści/Koszty (B/C)</t>
  </si>
  <si>
    <t>Korekty wpływów razem</t>
  </si>
  <si>
    <t>Korekty wydatków razem</t>
  </si>
  <si>
    <t>e.</t>
  </si>
  <si>
    <t>(-) podatek VAT</t>
  </si>
  <si>
    <t>(-) podatek dochodowy</t>
  </si>
  <si>
    <t>Ekonomiczne przepływy zdyskontowane</t>
  </si>
  <si>
    <t>Przepływy pieniężne netto z analizy finansowej po korektach</t>
  </si>
  <si>
    <t>Wpływy po korektach</t>
  </si>
  <si>
    <t>(+/-)  ...</t>
  </si>
  <si>
    <t>Wydatki po korektach</t>
  </si>
  <si>
    <t>Tabela 11 Rachunek przepływów pieniężnych - jednostka użytkująca infrastrukturę + projekt (zł)</t>
  </si>
  <si>
    <t>Tabela 12 Sytuacja finansowa jednostki samorządu terytorialnego razem z projektem</t>
  </si>
  <si>
    <t>Poniższe założenia w części pokrywają się z założeniami wymaganymi we wstępnej części Instrukcji do sporządzenia SW analizy finansowej. W zależności od potrzeb proszę wstawić odpowiednią liczbę wierszy</t>
  </si>
  <si>
    <t>w tym: przychody z projektu</t>
  </si>
  <si>
    <t>Nakłady inwestycyjne objęte projektem</t>
  </si>
  <si>
    <t xml:space="preserve"> Pozostałe wydatki majątkowe</t>
  </si>
  <si>
    <t>Podać zgodnie z przyjętą w jednostce polityką rachunkowości.</t>
  </si>
  <si>
    <t>Dane należy przedstawić zgodnie z przyjętym okresem odniesienia</t>
  </si>
  <si>
    <t>Zmiana kapitału obrotowego netto (w fazie inwestycyjnej)</t>
  </si>
  <si>
    <t xml:space="preserve">Dane należy przedstawić zgodnie z przyjętym okresem odniesienia </t>
  </si>
  <si>
    <t>Zaleca się oparcie prognoz o zaktualizowane warianty rozwoju gospodarczego Polski. W przypadku przyjęcia innych wskaźników i stawek referencyjnych proszę wskazać ich źródło.</t>
  </si>
  <si>
    <t>Projekty w ramach trybu pozakonkursowego</t>
  </si>
  <si>
    <t>Plan amortyzacji (w tym obliczenie wartości rezydualnej)</t>
  </si>
  <si>
    <t>Wszyscy Beneficjencji których wartość kosztów kwailfikowalnych przekracza 1 mln EUR wypełniają obowiązkowo część A. W zależności od otrzymanego wyniku należy przejść do części C lub D. Beneficjenci, których projekty podlegają zasadom pomocy publicznej, wypełniają część B.</t>
  </si>
  <si>
    <r>
      <t xml:space="preserve">UWAGA!!!
</t>
    </r>
    <r>
      <rPr>
        <b/>
        <sz val="10"/>
        <rFont val="Arial"/>
        <family val="2"/>
        <charset val="238"/>
      </rPr>
      <t xml:space="preserve">Projekcję przepływów pieniężnych dla </t>
    </r>
    <r>
      <rPr>
        <b/>
        <u/>
        <sz val="10"/>
        <rFont val="Arial"/>
        <family val="2"/>
        <charset val="238"/>
      </rPr>
      <t>projektu</t>
    </r>
    <r>
      <rPr>
        <b/>
        <sz val="10"/>
        <rFont val="Arial"/>
        <family val="2"/>
        <charset val="238"/>
      </rPr>
      <t xml:space="preserve"> należy wykonać dla całego okresu odniesienia. Jeżeli Wnioskodawca nie jest jednocześnie jednostką użytkującą infrastrukturę po zakończeniu realizacji projektu, w tabeli należy pokazać przepływy dotyczące projektu ponoszone przez wszystkie podmioty zaangażowane w realizację i eksploatację projektu po jego zakończeniu. </t>
    </r>
  </si>
  <si>
    <t xml:space="preserve">Całkowity koszt inwestycji wg Uchwały </t>
  </si>
  <si>
    <t>Koszty kwalifikowalne (w PLN)</t>
  </si>
  <si>
    <t>Tabela 10 Rachunek przepływów pieniężnych - Projekt (zł)</t>
  </si>
  <si>
    <r>
      <t xml:space="preserve">Jeśli suma zdyskontowanych dochodów generowanych przez projekt (komórka C15) jest wartością </t>
    </r>
    <r>
      <rPr>
        <b/>
        <u/>
        <sz val="10"/>
        <rFont val="Arial"/>
        <family val="2"/>
      </rPr>
      <t>dodatnią</t>
    </r>
    <r>
      <rPr>
        <b/>
        <sz val="10"/>
        <rFont val="Arial"/>
        <family val="2"/>
      </rPr>
      <t xml:space="preserve">, oznacza to, że projekt generuje dochód i zgodnie z art. 61 rozporządzenia nr 1303/2013 należy obliczyć poziom dofinansowania metodą luki finansowej - część D. </t>
    </r>
  </si>
  <si>
    <r>
      <t>UWAGA!!!</t>
    </r>
    <r>
      <rPr>
        <b/>
        <sz val="10"/>
        <rFont val="Arial"/>
        <family val="2"/>
        <charset val="238"/>
      </rPr>
      <t xml:space="preserve">
W tym arkuszu należy zamieścić prognozę przepływów pieniężnych dla sytuacji, gdzie Wnioskodawcą jest jednostka samorządu terytorialnego, a jednostką użytkującą infrastrukturę powstałą w wyniku realizacji projektu jest JST bezpośrednio lub za pośrednictwem jednostki budżetowej, której plan finansowy w całości zawiera się w budżecie JST.  Dane należy zaprezentować zgodnie z przyjętym okresem referencyjnym.</t>
    </r>
  </si>
  <si>
    <t>Tabela  6 Dochód projektu</t>
  </si>
  <si>
    <t>Tabela 7 Obliczenie luki finansowej</t>
  </si>
  <si>
    <t>Wydatki [4+5]</t>
  </si>
  <si>
    <t>Dochód netto [3-6]</t>
  </si>
  <si>
    <t>Zdyskontowany dochód [7x8]</t>
  </si>
  <si>
    <t>Projekty, które generują dochód (metoda luki finansowej)</t>
  </si>
  <si>
    <t xml:space="preserve">Tabela 9 Ekonomiczna analiza kosztów i korzyści </t>
  </si>
  <si>
    <t>DOCHODY BEZ NADWYŻEK /1+2+3/</t>
  </si>
  <si>
    <t>Dochody z majątku gminy (1.2 - 1.2.2)*</t>
  </si>
  <si>
    <t>Pozostałe dochody (1.1.5)*</t>
  </si>
  <si>
    <t>Udział w dochodach budżetu państwa z tytułu podatku PIT i CIT (1.1.1 i 1.1.2)*</t>
  </si>
  <si>
    <t>Subwencje ogółem (1.1.3)*</t>
  </si>
  <si>
    <t>Dotacje i środki ze źródeł pozabudżetowych na zadania bieżące (1.1.4)*</t>
  </si>
  <si>
    <t>Dotacje i środki ze źródeł pozabudżetowych na inwestycje (1.2.2)*</t>
  </si>
  <si>
    <t>WYDATKI: /1+2/</t>
  </si>
  <si>
    <t>Rzeczowe (2.1 - 2.1.1 - 2.1.2 - 2.1.3)*</t>
  </si>
  <si>
    <t>Osobowe (2.1.1)</t>
  </si>
  <si>
    <t>WOLNE ŚRODKI /A-B/</t>
  </si>
  <si>
    <t>Spłata rat kapitałowych (5.1)*</t>
  </si>
  <si>
    <t>Spłata odsetek (2.1.3)*</t>
  </si>
  <si>
    <t>Spłata poręczeń (2.1.2)*</t>
  </si>
  <si>
    <t>ŚRODKI BUDŻETU GMINY NA WYDATKI MAJĄTKOWE /C-D/</t>
  </si>
  <si>
    <t>WYDATKI MAJĄTKOWE (2.2)*</t>
  </si>
  <si>
    <t>Wolne środki po inwestycjach /E-F/</t>
  </si>
  <si>
    <t>Otrzymane kredyty, pożyczki i obligacje (4.1)*</t>
  </si>
  <si>
    <t>ROCZNE PRZEPŁYWY GOTÓWKI NETTO /G+H/</t>
  </si>
  <si>
    <t>Wolne środki z rozliczenia roku ubiegłego (4.3)*</t>
  </si>
  <si>
    <t>* sugerowana zawartość pozycji zgodnie z wzorem z załacznika nr 1 do Rozporządzenia Ministra Finansów z dnia 10 stycznia 2013 roku w sprawie wieloletniej prognozy finansowej jednostki samorządu terytorialnego (Dz.U.2015.92 t.j. ze zm.)</t>
  </si>
  <si>
    <t>zmiana FNPV/C</t>
  </si>
  <si>
    <t>zmiana FRR/C</t>
  </si>
  <si>
    <t>Tabela 13 Analiza wrażliwości - scenariusze</t>
  </si>
  <si>
    <t>Tabela 14 Analiza wrażliwości - obliczenie FNPV/C i FRR/C</t>
  </si>
  <si>
    <t>Tabela 15 Rachunek zysków i strat</t>
  </si>
  <si>
    <t xml:space="preserve">Koszty operacyjne projektu w fazie jego realizacji </t>
  </si>
  <si>
    <t>Nakłady inwestycyjne należy wykazać w latach ich faktycznego poniesienia niezależnie od przyjętego okresu odniesienia</t>
  </si>
  <si>
    <t>SUMA</t>
  </si>
  <si>
    <t>Nakłady inwestycyjne kwalifikowalne</t>
  </si>
  <si>
    <t>1.1.</t>
  </si>
  <si>
    <t>VAT</t>
  </si>
  <si>
    <t>1.2.</t>
  </si>
  <si>
    <t>1.3.</t>
  </si>
  <si>
    <t>Nakłady inwestycyjne niekwalifikowane</t>
  </si>
  <si>
    <t>2.1.</t>
  </si>
  <si>
    <t>2.2.</t>
  </si>
  <si>
    <t>2.3.</t>
  </si>
  <si>
    <t>Koszty operacyjne kwalifikowalne</t>
  </si>
  <si>
    <t>3.1.</t>
  </si>
  <si>
    <t>3.2.</t>
  </si>
  <si>
    <t>Koszty operacyjne niekwalifikowalne</t>
  </si>
  <si>
    <t>4.1.</t>
  </si>
  <si>
    <t>4.2.</t>
  </si>
  <si>
    <t>Razem koszty kwalifikowane</t>
  </si>
  <si>
    <t>Razem koszty niekwalifikowane</t>
  </si>
  <si>
    <t>Całkowite koszty ponoszone w związku z realizacją projektu</t>
  </si>
  <si>
    <t>Tabela 2 Nakłady inwestycyjne na projekt oraz koszty operacyjne nie stanowiące nakładów inwestycyjnych</t>
  </si>
  <si>
    <t xml:space="preserve">Tabela 16 Bilans </t>
  </si>
  <si>
    <t xml:space="preserve">Tabela 17 Rachunek przepływów pieniężnych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</si>
</sst>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-* #,##0.00\ _z_ł_-;\-* #,##0.00\ _z_ł_-;_-* &quot;-&quot;??\ _z_ł_-;_-@_-"/>
    <numFmt numFmtId="164" formatCode="0.0%"/>
    <numFmt numFmtId="165" formatCode="#,##0.0000"/>
    <numFmt numFmtId="166" formatCode="_-* #,##0.0000\ _z_ł_-;\-* #,##0.0000\ _z_ł_-;_-* &quot;-&quot;??\ _z_ł_-;_-@_-"/>
    <numFmt numFmtId="167" formatCode="_-* #,##0.00000000000\ _z_ł_-;\-* #,##0.00000000000\ _z_ł_-;_-* &quot;-&quot;??\ _z_ł_-;_-@_-"/>
    <numFmt numFmtId="168" formatCode="_-* #,##0\ _z_ł_-;\-* #,##0\ _z_ł_-;_-* &quot;-&quot;??\ _z_ł_-;_-@_-"/>
    <numFmt numFmtId="169" formatCode="0.0000"/>
    <numFmt numFmtId="170" formatCode="_-* #,##0.0\ _z_ł_-;\-* #,##0.0\ _z_ł_-;_-* &quot;-&quot;??\ _z_ł_-;_-@_-"/>
    <numFmt numFmtId="171" formatCode="0.0"/>
  </numFmts>
  <fonts count="46">
    <font>
      <sz val="10"/>
      <name val="Arial"/>
      <charset val="238"/>
    </font>
    <font>
      <sz val="10"/>
      <name val="Arial"/>
      <family val="2"/>
      <charset val="238"/>
    </font>
    <font>
      <sz val="10"/>
      <name val="Arial CE"/>
      <charset val="238"/>
    </font>
    <font>
      <sz val="10"/>
      <name val="Arial PL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vertAlign val="subscript"/>
      <sz val="10"/>
      <name val="Arial"/>
      <family val="2"/>
    </font>
    <font>
      <i/>
      <vertAlign val="superscript"/>
      <sz val="10"/>
      <name val="Arial"/>
      <family val="2"/>
    </font>
    <font>
      <i/>
      <sz val="9"/>
      <name val="Arial"/>
      <family val="2"/>
      <charset val="238"/>
    </font>
    <font>
      <b/>
      <sz val="10"/>
      <color indexed="59"/>
      <name val="Arial"/>
      <family val="2"/>
    </font>
    <font>
      <b/>
      <sz val="9"/>
      <name val="Arial"/>
      <family val="2"/>
      <charset val="238"/>
    </font>
    <font>
      <b/>
      <u/>
      <sz val="10"/>
      <name val="Arial"/>
      <family val="2"/>
      <charset val="238"/>
    </font>
    <font>
      <sz val="8"/>
      <name val="Arial"/>
      <family val="2"/>
      <charset val="238"/>
    </font>
    <font>
      <sz val="9"/>
      <name val="Arial CE"/>
      <charset val="238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name val="Arial CE"/>
      <charset val="238"/>
    </font>
    <font>
      <b/>
      <sz val="9"/>
      <color indexed="8"/>
      <name val="Arial"/>
      <family val="2"/>
    </font>
    <font>
      <b/>
      <sz val="14"/>
      <name val="Arial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charset val="238"/>
    </font>
    <font>
      <b/>
      <sz val="14"/>
      <name val="Arial"/>
      <family val="2"/>
      <charset val="238"/>
    </font>
    <font>
      <i/>
      <vertAlign val="subscript"/>
      <sz val="10"/>
      <name val="Arial"/>
      <family val="2"/>
      <charset val="238"/>
    </font>
    <font>
      <i/>
      <vertAlign val="superscript"/>
      <sz val="10"/>
      <name val="Arial"/>
      <family val="2"/>
      <charset val="238"/>
    </font>
    <font>
      <b/>
      <u/>
      <sz val="10"/>
      <name val="Arial"/>
      <family val="2"/>
    </font>
    <font>
      <b/>
      <sz val="8"/>
      <color indexed="81"/>
      <name val="Tahoma"/>
      <family val="2"/>
      <charset val="238"/>
    </font>
    <font>
      <sz val="8"/>
      <color indexed="81"/>
      <name val="Tahoma"/>
      <family val="2"/>
      <charset val="238"/>
    </font>
    <font>
      <b/>
      <sz val="10"/>
      <name val="Arial CE"/>
      <charset val="238"/>
    </font>
    <font>
      <sz val="9"/>
      <color indexed="10"/>
      <name val="Arial"/>
      <family val="2"/>
    </font>
    <font>
      <b/>
      <i/>
      <sz val="14"/>
      <color rgb="FFFF0000"/>
      <name val="Arial CE"/>
      <charset val="238"/>
    </font>
    <font>
      <strike/>
      <sz val="10"/>
      <name val="Arial"/>
      <family val="2"/>
      <charset val="238"/>
    </font>
    <font>
      <sz val="9"/>
      <name val="Arial"/>
      <family val="2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53"/>
        <bgColor indexed="51"/>
      </patternFill>
    </fill>
    <fill>
      <patternFill patternType="solid">
        <fgColor indexed="5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3" fontId="3" fillId="0" borderId="0"/>
    <xf numFmtId="0" fontId="2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41">
    <xf numFmtId="0" fontId="0" fillId="0" borderId="0" xfId="0"/>
    <xf numFmtId="0" fontId="0" fillId="0" borderId="0" xfId="0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7" fillId="0" borderId="1" xfId="0" applyFont="1" applyFill="1" applyBorder="1" applyAlignment="1">
      <alignment horizontal="left" wrapText="1" indent="1"/>
    </xf>
    <xf numFmtId="0" fontId="7" fillId="0" borderId="1" xfId="0" applyFont="1" applyBorder="1" applyAlignment="1">
      <alignment horizontal="left" wrapText="1" indent="1"/>
    </xf>
    <xf numFmtId="0" fontId="4" fillId="0" borderId="0" xfId="0" applyFont="1"/>
    <xf numFmtId="0" fontId="7" fillId="0" borderId="0" xfId="0" applyFont="1"/>
    <xf numFmtId="0" fontId="6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6" fillId="2" borderId="1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5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4" fillId="0" borderId="0" xfId="0" applyFont="1" applyFill="1"/>
    <xf numFmtId="0" fontId="12" fillId="0" borderId="1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8" fillId="6" borderId="0" xfId="0" applyFont="1" applyFill="1"/>
    <xf numFmtId="0" fontId="8" fillId="6" borderId="0" xfId="0" applyFont="1" applyFill="1" applyAlignment="1">
      <alignment horizontal="left"/>
    </xf>
    <xf numFmtId="0" fontId="5" fillId="3" borderId="1" xfId="0" applyNumberFormat="1" applyFont="1" applyFill="1" applyBorder="1" applyAlignment="1">
      <alignment horizontal="center"/>
    </xf>
    <xf numFmtId="43" fontId="14" fillId="6" borderId="0" xfId="0" applyNumberFormat="1" applyFont="1" applyFill="1"/>
    <xf numFmtId="43" fontId="14" fillId="0" borderId="0" xfId="0" applyNumberFormat="1" applyFont="1"/>
    <xf numFmtId="43" fontId="15" fillId="0" borderId="0" xfId="0" applyNumberFormat="1" applyFont="1"/>
    <xf numFmtId="0" fontId="14" fillId="3" borderId="1" xfId="1" applyNumberFormat="1" applyFont="1" applyFill="1" applyBorder="1" applyAlignment="1">
      <alignment horizontal="center"/>
    </xf>
    <xf numFmtId="43" fontId="14" fillId="0" borderId="1" xfId="0" applyNumberFormat="1" applyFont="1" applyBorder="1"/>
    <xf numFmtId="43" fontId="15" fillId="0" borderId="0" xfId="0" applyNumberFormat="1" applyFont="1" applyBorder="1"/>
    <xf numFmtId="43" fontId="15" fillId="0" borderId="1" xfId="0" applyNumberFormat="1" applyFont="1" applyBorder="1" applyAlignment="1">
      <alignment horizontal="right" wrapText="1"/>
    </xf>
    <xf numFmtId="43" fontId="14" fillId="2" borderId="1" xfId="0" applyNumberFormat="1" applyFont="1" applyFill="1" applyBorder="1" applyAlignment="1">
      <alignment horizontal="right" vertical="center" wrapText="1"/>
    </xf>
    <xf numFmtId="43" fontId="14" fillId="0" borderId="1" xfId="0" applyNumberFormat="1" applyFont="1" applyBorder="1" applyAlignment="1">
      <alignment horizontal="right" vertical="center" wrapText="1"/>
    </xf>
    <xf numFmtId="43" fontId="16" fillId="0" borderId="1" xfId="0" applyNumberFormat="1" applyFont="1" applyBorder="1" applyAlignment="1">
      <alignment horizontal="right" vertical="center" wrapText="1"/>
    </xf>
    <xf numFmtId="43" fontId="15" fillId="0" borderId="1" xfId="0" applyNumberFormat="1" applyFont="1" applyBorder="1" applyAlignment="1">
      <alignment horizontal="right" vertical="center" wrapText="1"/>
    </xf>
    <xf numFmtId="43" fontId="14" fillId="3" borderId="1" xfId="0" applyNumberFormat="1" applyFont="1" applyFill="1" applyBorder="1" applyAlignment="1">
      <alignment horizontal="right" vertical="center" wrapText="1"/>
    </xf>
    <xf numFmtId="43" fontId="16" fillId="2" borderId="1" xfId="0" applyNumberFormat="1" applyFont="1" applyFill="1" applyBorder="1" applyAlignment="1">
      <alignment horizontal="right" wrapText="1"/>
    </xf>
    <xf numFmtId="43" fontId="15" fillId="0" borderId="0" xfId="0" applyNumberFormat="1" applyFont="1" applyBorder="1" applyAlignment="1">
      <alignment horizontal="right" vertical="center" wrapText="1"/>
    </xf>
    <xf numFmtId="43" fontId="0" fillId="0" borderId="0" xfId="0" applyNumberFormat="1" applyAlignment="1">
      <alignment horizontal="right" vertical="center" wrapText="1"/>
    </xf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1" xfId="0" applyFill="1" applyBorder="1" applyAlignment="1">
      <alignment vertical="center"/>
    </xf>
    <xf numFmtId="165" fontId="13" fillId="0" borderId="1" xfId="0" applyNumberFormat="1" applyFont="1" applyFill="1" applyBorder="1" applyAlignment="1">
      <alignment vertical="center"/>
    </xf>
    <xf numFmtId="0" fontId="8" fillId="0" borderId="0" xfId="0" applyFont="1" applyBorder="1"/>
    <xf numFmtId="0" fontId="8" fillId="3" borderId="1" xfId="0" applyNumberFormat="1" applyFont="1" applyFill="1" applyBorder="1"/>
    <xf numFmtId="0" fontId="7" fillId="0" borderId="1" xfId="0" applyFont="1" applyBorder="1" applyAlignment="1">
      <alignment horizontal="left" indent="1"/>
    </xf>
    <xf numFmtId="0" fontId="8" fillId="3" borderId="1" xfId="0" applyFont="1" applyFill="1" applyBorder="1"/>
    <xf numFmtId="0" fontId="13" fillId="0" borderId="1" xfId="0" applyFont="1" applyBorder="1"/>
    <xf numFmtId="0" fontId="7" fillId="0" borderId="0" xfId="0" applyFont="1" applyBorder="1"/>
    <xf numFmtId="0" fontId="13" fillId="2" borderId="1" xfId="0" applyFont="1" applyFill="1" applyBorder="1" applyAlignment="1">
      <alignment horizontal="left" indent="1"/>
    </xf>
    <xf numFmtId="0" fontId="8" fillId="3" borderId="1" xfId="0" applyFont="1" applyFill="1" applyBorder="1" applyAlignment="1">
      <alignment horizontal="center"/>
    </xf>
    <xf numFmtId="0" fontId="11" fillId="3" borderId="1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4" fillId="5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 vertical="center" wrapText="1" indent="1"/>
    </xf>
    <xf numFmtId="0" fontId="18" fillId="0" borderId="0" xfId="0" applyFont="1"/>
    <xf numFmtId="0" fontId="7" fillId="0" borderId="1" xfId="2" applyFont="1" applyBorder="1" applyAlignment="1">
      <alignment horizontal="left" vertical="center" wrapText="1" indent="1"/>
    </xf>
    <xf numFmtId="43" fontId="8" fillId="0" borderId="0" xfId="0" applyNumberFormat="1" applyFont="1" applyBorder="1"/>
    <xf numFmtId="43" fontId="1" fillId="0" borderId="0" xfId="0" applyNumberFormat="1" applyFont="1" applyBorder="1"/>
    <xf numFmtId="0" fontId="1" fillId="0" borderId="0" xfId="0" applyFont="1" applyBorder="1"/>
    <xf numFmtId="0" fontId="12" fillId="0" borderId="0" xfId="0" applyNumberFormat="1" applyFont="1" applyBorder="1"/>
    <xf numFmtId="43" fontId="12" fillId="0" borderId="0" xfId="0" applyNumberFormat="1" applyFont="1" applyBorder="1"/>
    <xf numFmtId="0" fontId="12" fillId="0" borderId="0" xfId="0" applyFont="1" applyBorder="1"/>
    <xf numFmtId="0" fontId="0" fillId="0" borderId="0" xfId="0" applyBorder="1"/>
    <xf numFmtId="0" fontId="7" fillId="0" borderId="0" xfId="0" applyFont="1" applyFill="1" applyBorder="1" applyAlignment="1">
      <alignment horizontal="left" wrapText="1" indent="1"/>
    </xf>
    <xf numFmtId="0" fontId="7" fillId="0" borderId="1" xfId="0" applyFont="1" applyFill="1" applyBorder="1" applyAlignment="1">
      <alignment horizontal="left" indent="1"/>
    </xf>
    <xf numFmtId="43" fontId="5" fillId="2" borderId="1" xfId="0" applyNumberFormat="1" applyFont="1" applyFill="1" applyBorder="1" applyAlignment="1">
      <alignment horizontal="right" vertical="top" wrapText="1"/>
    </xf>
    <xf numFmtId="43" fontId="14" fillId="3" borderId="4" xfId="0" applyNumberFormat="1" applyFont="1" applyFill="1" applyBorder="1" applyAlignment="1">
      <alignment horizontal="right" wrapText="1"/>
    </xf>
    <xf numFmtId="43" fontId="14" fillId="3" borderId="1" xfId="0" applyNumberFormat="1" applyFont="1" applyFill="1" applyBorder="1" applyAlignment="1">
      <alignment horizontal="right" wrapText="1"/>
    </xf>
    <xf numFmtId="167" fontId="0" fillId="0" borderId="0" xfId="0" applyNumberFormat="1"/>
    <xf numFmtId="164" fontId="5" fillId="5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Border="1"/>
    <xf numFmtId="0" fontId="7" fillId="0" borderId="0" xfId="0" applyFont="1" applyBorder="1" applyAlignment="1">
      <alignment horizontal="left" indent="1"/>
    </xf>
    <xf numFmtId="43" fontId="1" fillId="0" borderId="0" xfId="0" applyNumberFormat="1" applyFont="1" applyFill="1" applyBorder="1"/>
    <xf numFmtId="0" fontId="1" fillId="0" borderId="0" xfId="0" applyFont="1" applyFill="1" applyBorder="1"/>
    <xf numFmtId="2" fontId="4" fillId="0" borderId="0" xfId="3" applyNumberFormat="1" applyFont="1" applyFill="1" applyBorder="1" applyAlignment="1">
      <alignment vertical="top"/>
    </xf>
    <xf numFmtId="43" fontId="1" fillId="0" borderId="0" xfId="0" applyNumberFormat="1" applyFont="1" applyFill="1" applyBorder="1" applyAlignment="1">
      <alignment vertical="top"/>
    </xf>
    <xf numFmtId="0" fontId="1" fillId="0" borderId="0" xfId="0" applyFont="1" applyFill="1" applyBorder="1" applyAlignment="1">
      <alignment vertical="top"/>
    </xf>
    <xf numFmtId="0" fontId="14" fillId="3" borderId="1" xfId="1" applyNumberFormat="1" applyFont="1" applyFill="1" applyBorder="1" applyAlignment="1">
      <alignment horizontal="center" vertical="top"/>
    </xf>
    <xf numFmtId="2" fontId="5" fillId="0" borderId="0" xfId="0" applyNumberFormat="1" applyFont="1" applyFill="1" applyBorder="1" applyAlignment="1">
      <alignment vertical="top"/>
    </xf>
    <xf numFmtId="43" fontId="9" fillId="0" borderId="0" xfId="0" applyNumberFormat="1" applyFont="1" applyBorder="1"/>
    <xf numFmtId="0" fontId="9" fillId="0" borderId="0" xfId="0" applyFont="1" applyBorder="1"/>
    <xf numFmtId="0" fontId="8" fillId="6" borderId="0" xfId="0" applyFont="1" applyFill="1" applyBorder="1"/>
    <xf numFmtId="0" fontId="6" fillId="0" borderId="1" xfId="0" applyFont="1" applyBorder="1"/>
    <xf numFmtId="0" fontId="4" fillId="6" borderId="0" xfId="0" applyFont="1" applyFill="1"/>
    <xf numFmtId="0" fontId="4" fillId="3" borderId="3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 wrapText="1"/>
    </xf>
    <xf numFmtId="0" fontId="4" fillId="8" borderId="5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7" borderId="1" xfId="0" applyFont="1" applyFill="1" applyBorder="1" applyAlignment="1">
      <alignment horizontal="justify" wrapText="1"/>
    </xf>
    <xf numFmtId="0" fontId="5" fillId="8" borderId="5" xfId="0" applyFont="1" applyFill="1" applyBorder="1" applyAlignment="1">
      <alignment horizontal="center" vertical="center"/>
    </xf>
    <xf numFmtId="0" fontId="0" fillId="0" borderId="0" xfId="0" applyFill="1"/>
    <xf numFmtId="0" fontId="11" fillId="5" borderId="11" xfId="0" applyFont="1" applyFill="1" applyBorder="1" applyAlignment="1">
      <alignment horizontal="centerContinuous" vertical="justify" wrapText="1"/>
    </xf>
    <xf numFmtId="0" fontId="11" fillId="5" borderId="12" xfId="0" applyFont="1" applyFill="1" applyBorder="1" applyAlignment="1">
      <alignment horizontal="centerContinuous" vertical="justify" wrapText="1"/>
    </xf>
    <xf numFmtId="0" fontId="11" fillId="5" borderId="13" xfId="0" applyFont="1" applyFill="1" applyBorder="1" applyAlignment="1">
      <alignment horizontal="centerContinuous" vertical="justify" wrapText="1"/>
    </xf>
    <xf numFmtId="0" fontId="4" fillId="5" borderId="12" xfId="0" applyFont="1" applyFill="1" applyBorder="1" applyAlignment="1">
      <alignment horizontal="centerContinuous" vertical="justify"/>
    </xf>
    <xf numFmtId="0" fontId="4" fillId="5" borderId="13" xfId="0" applyFont="1" applyFill="1" applyBorder="1" applyAlignment="1">
      <alignment horizontal="centerContinuous" vertical="justify"/>
    </xf>
    <xf numFmtId="0" fontId="5" fillId="8" borderId="5" xfId="0" applyFont="1" applyFill="1" applyBorder="1" applyAlignment="1">
      <alignment horizontal="left" vertical="center"/>
    </xf>
    <xf numFmtId="0" fontId="26" fillId="0" borderId="0" xfId="2" applyFont="1"/>
    <xf numFmtId="43" fontId="15" fillId="0" borderId="0" xfId="2" applyNumberFormat="1" applyFont="1" applyAlignment="1">
      <alignment horizontal="right" vertical="top" wrapText="1"/>
    </xf>
    <xf numFmtId="0" fontId="8" fillId="6" borderId="0" xfId="2" applyFont="1" applyFill="1"/>
    <xf numFmtId="0" fontId="7" fillId="6" borderId="0" xfId="2" applyFont="1" applyFill="1"/>
    <xf numFmtId="43" fontId="15" fillId="6" borderId="0" xfId="2" applyNumberFormat="1" applyFont="1" applyFill="1" applyAlignment="1">
      <alignment horizontal="right" vertical="top" wrapText="1"/>
    </xf>
    <xf numFmtId="43" fontId="15" fillId="0" borderId="0" xfId="2" applyNumberFormat="1" applyFont="1" applyFill="1" applyAlignment="1">
      <alignment horizontal="right" vertical="top" wrapText="1"/>
    </xf>
    <xf numFmtId="0" fontId="5" fillId="3" borderId="1" xfId="2" applyNumberFormat="1" applyFont="1" applyFill="1" applyBorder="1" applyAlignment="1">
      <alignment horizontal="center" vertical="center"/>
    </xf>
    <xf numFmtId="0" fontId="8" fillId="3" borderId="1" xfId="2" applyNumberFormat="1" applyFont="1" applyFill="1" applyBorder="1" applyAlignment="1">
      <alignment vertical="center"/>
    </xf>
    <xf numFmtId="0" fontId="14" fillId="3" borderId="1" xfId="1" applyNumberFormat="1" applyFont="1" applyFill="1" applyBorder="1" applyAlignment="1">
      <alignment horizontal="center" vertical="center"/>
    </xf>
    <xf numFmtId="0" fontId="1" fillId="0" borderId="0" xfId="2" applyNumberFormat="1" applyFont="1" applyAlignment="1">
      <alignment vertical="center"/>
    </xf>
    <xf numFmtId="0" fontId="8" fillId="3" borderId="1" xfId="2" applyFont="1" applyFill="1" applyBorder="1" applyAlignment="1">
      <alignment horizontal="center" vertical="center" wrapText="1"/>
    </xf>
    <xf numFmtId="0" fontId="8" fillId="3" borderId="1" xfId="2" applyFont="1" applyFill="1" applyBorder="1" applyAlignment="1">
      <alignment vertical="center" wrapText="1"/>
    </xf>
    <xf numFmtId="43" fontId="15" fillId="3" borderId="1" xfId="2" applyNumberFormat="1" applyFont="1" applyFill="1" applyBorder="1" applyAlignment="1">
      <alignment horizontal="right" vertical="center" wrapText="1"/>
    </xf>
    <xf numFmtId="0" fontId="1" fillId="0" borderId="0" xfId="2" applyFont="1" applyAlignment="1">
      <alignment vertical="center"/>
    </xf>
    <xf numFmtId="0" fontId="27" fillId="0" borderId="1" xfId="2" applyFont="1" applyBorder="1" applyAlignment="1">
      <alignment vertical="center" wrapText="1"/>
    </xf>
    <xf numFmtId="43" fontId="28" fillId="0" borderId="1" xfId="2" applyNumberFormat="1" applyFont="1" applyBorder="1" applyAlignment="1">
      <alignment horizontal="right" vertical="center" wrapText="1"/>
    </xf>
    <xf numFmtId="0" fontId="26" fillId="0" borderId="0" xfId="2" applyFont="1" applyAlignment="1">
      <alignment vertical="center"/>
    </xf>
    <xf numFmtId="0" fontId="7" fillId="0" borderId="1" xfId="0" applyFont="1" applyFill="1" applyBorder="1" applyAlignment="1">
      <alignment horizontal="left" wrapText="1"/>
    </xf>
    <xf numFmtId="0" fontId="27" fillId="0" borderId="1" xfId="2" applyFont="1" applyBorder="1" applyAlignment="1">
      <alignment vertical="center"/>
    </xf>
    <xf numFmtId="43" fontId="15" fillId="0" borderId="1" xfId="2" applyNumberFormat="1" applyFont="1" applyBorder="1" applyAlignment="1">
      <alignment horizontal="right" vertical="center" wrapText="1"/>
    </xf>
    <xf numFmtId="0" fontId="29" fillId="0" borderId="0" xfId="2" applyFont="1" applyAlignment="1">
      <alignment vertical="center"/>
    </xf>
    <xf numFmtId="0" fontId="8" fillId="2" borderId="1" xfId="2" applyFont="1" applyFill="1" applyBorder="1" applyAlignment="1">
      <alignment horizontal="center" vertical="center" wrapText="1"/>
    </xf>
    <xf numFmtId="0" fontId="8" fillId="2" borderId="1" xfId="2" applyFont="1" applyFill="1" applyBorder="1" applyAlignment="1">
      <alignment vertical="center" wrapText="1"/>
    </xf>
    <xf numFmtId="43" fontId="30" fillId="2" borderId="1" xfId="2" applyNumberFormat="1" applyFont="1" applyFill="1" applyBorder="1" applyAlignment="1">
      <alignment horizontal="right" vertical="center" wrapText="1"/>
    </xf>
    <xf numFmtId="0" fontId="8" fillId="0" borderId="1" xfId="2" applyFont="1" applyBorder="1" applyAlignment="1">
      <alignment horizontal="center" vertical="center" wrapText="1"/>
    </xf>
    <xf numFmtId="0" fontId="8" fillId="0" borderId="1" xfId="2" applyFont="1" applyBorder="1" applyAlignment="1">
      <alignment vertical="center" wrapText="1"/>
    </xf>
    <xf numFmtId="43" fontId="30" fillId="0" borderId="4" xfId="2" applyNumberFormat="1" applyFont="1" applyBorder="1" applyAlignment="1">
      <alignment horizontal="right" vertical="center" wrapText="1"/>
    </xf>
    <xf numFmtId="43" fontId="30" fillId="0" borderId="1" xfId="2" applyNumberFormat="1" applyFont="1" applyBorder="1" applyAlignment="1">
      <alignment horizontal="right" vertical="center" wrapText="1"/>
    </xf>
    <xf numFmtId="0" fontId="8" fillId="9" borderId="1" xfId="2" applyFont="1" applyFill="1" applyBorder="1" applyAlignment="1">
      <alignment horizontal="center" vertical="center" wrapText="1"/>
    </xf>
    <xf numFmtId="0" fontId="8" fillId="9" borderId="1" xfId="2" applyFont="1" applyFill="1" applyBorder="1" applyAlignment="1">
      <alignment vertical="center" wrapText="1"/>
    </xf>
    <xf numFmtId="43" fontId="30" fillId="9" borderId="1" xfId="2" applyNumberFormat="1" applyFont="1" applyFill="1" applyBorder="1" applyAlignment="1">
      <alignment horizontal="right" vertical="center" wrapText="1"/>
    </xf>
    <xf numFmtId="0" fontId="7" fillId="0" borderId="0" xfId="2" applyFont="1"/>
    <xf numFmtId="0" fontId="26" fillId="0" borderId="1" xfId="2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43" fontId="28" fillId="0" borderId="0" xfId="2" applyNumberFormat="1" applyFont="1" applyBorder="1" applyAlignment="1">
      <alignment horizontal="right" vertical="center" wrapText="1"/>
    </xf>
    <xf numFmtId="43" fontId="9" fillId="0" borderId="0" xfId="0" applyNumberFormat="1" applyFont="1" applyFill="1" applyBorder="1"/>
    <xf numFmtId="0" fontId="9" fillId="0" borderId="0" xfId="0" applyFont="1" applyFill="1" applyBorder="1"/>
    <xf numFmtId="43" fontId="15" fillId="0" borderId="1" xfId="0" applyNumberFormat="1" applyFont="1" applyFill="1" applyBorder="1" applyAlignment="1">
      <alignment horizontal="right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32" fillId="0" borderId="0" xfId="0" applyFont="1" applyFill="1" applyAlignment="1">
      <alignment horizontal="left" vertical="center" wrapText="1"/>
    </xf>
    <xf numFmtId="0" fontId="31" fillId="0" borderId="0" xfId="0" applyFont="1" applyFill="1" applyAlignment="1">
      <alignment horizontal="center" vertical="center"/>
    </xf>
    <xf numFmtId="0" fontId="34" fillId="0" borderId="0" xfId="0" applyFont="1" applyFill="1" applyAlignment="1">
      <alignment vertical="center"/>
    </xf>
    <xf numFmtId="43" fontId="35" fillId="0" borderId="0" xfId="0" applyNumberFormat="1" applyFont="1" applyFill="1" applyAlignment="1">
      <alignment horizontal="right" vertical="center" wrapText="1"/>
    </xf>
    <xf numFmtId="0" fontId="35" fillId="0" borderId="0" xfId="0" applyFont="1" applyFill="1" applyAlignment="1">
      <alignment vertical="center"/>
    </xf>
    <xf numFmtId="0" fontId="8" fillId="6" borderId="0" xfId="0" applyFont="1" applyFill="1" applyAlignment="1">
      <alignment horizontal="left" vertical="center"/>
    </xf>
    <xf numFmtId="0" fontId="5" fillId="6" borderId="0" xfId="0" applyFont="1" applyFill="1" applyAlignment="1">
      <alignment horizontal="center" vertical="center"/>
    </xf>
    <xf numFmtId="43" fontId="5" fillId="0" borderId="0" xfId="4" quotePrefix="1" applyNumberFormat="1" applyFont="1" applyFill="1" applyAlignment="1">
      <alignment horizontal="center" vertical="center" wrapText="1"/>
    </xf>
    <xf numFmtId="168" fontId="5" fillId="0" borderId="0" xfId="4" quotePrefix="1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3" fontId="5" fillId="0" borderId="1" xfId="1" applyNumberFormat="1" applyFont="1" applyFill="1" applyBorder="1" applyAlignment="1">
      <alignment horizontal="center" vertical="center" wrapText="1"/>
    </xf>
    <xf numFmtId="1" fontId="5" fillId="0" borderId="1" xfId="1" applyNumberFormat="1" applyFont="1" applyFill="1" applyBorder="1" applyAlignment="1">
      <alignment horizontal="center" vertical="center"/>
    </xf>
    <xf numFmtId="43" fontId="0" fillId="0" borderId="1" xfId="0" applyNumberFormat="1" applyFill="1" applyBorder="1" applyAlignment="1">
      <alignment horizontal="center" vertical="center" wrapText="1"/>
    </xf>
    <xf numFmtId="43" fontId="0" fillId="0" borderId="1" xfId="0" applyNumberFormat="1" applyFill="1" applyBorder="1" applyAlignment="1">
      <alignment horizontal="left" vertical="center" wrapText="1"/>
    </xf>
    <xf numFmtId="43" fontId="0" fillId="3" borderId="1" xfId="4" applyNumberFormat="1" applyFont="1" applyFill="1" applyBorder="1" applyAlignment="1">
      <alignment horizontal="right" vertical="center" wrapText="1"/>
    </xf>
    <xf numFmtId="43" fontId="0" fillId="0" borderId="0" xfId="0" applyNumberFormat="1" applyFill="1" applyAlignment="1">
      <alignment horizontal="right" vertical="center" wrapText="1"/>
    </xf>
    <xf numFmtId="43" fontId="5" fillId="0" borderId="1" xfId="0" applyNumberFormat="1" applyFont="1" applyFill="1" applyBorder="1" applyAlignment="1">
      <alignment horizontal="center" vertical="center" wrapText="1"/>
    </xf>
    <xf numFmtId="43" fontId="5" fillId="0" borderId="1" xfId="0" applyNumberFormat="1" applyFont="1" applyFill="1" applyBorder="1" applyAlignment="1">
      <alignment horizontal="left" vertical="center" wrapText="1"/>
    </xf>
    <xf numFmtId="43" fontId="5" fillId="0" borderId="1" xfId="4" applyNumberFormat="1" applyFont="1" applyFill="1" applyBorder="1" applyAlignment="1">
      <alignment horizontal="right" vertical="center" wrapText="1"/>
    </xf>
    <xf numFmtId="0" fontId="0" fillId="0" borderId="1" xfId="0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center" vertical="center"/>
    </xf>
    <xf numFmtId="165" fontId="6" fillId="0" borderId="1" xfId="0" applyNumberFormat="1" applyFont="1" applyFill="1" applyBorder="1" applyAlignment="1">
      <alignment horizontal="left" vertical="center"/>
    </xf>
    <xf numFmtId="165" fontId="6" fillId="0" borderId="1" xfId="4" applyNumberFormat="1" applyFont="1" applyFill="1" applyBorder="1" applyAlignment="1">
      <alignment horizontal="right" vertical="center" wrapText="1"/>
    </xf>
    <xf numFmtId="165" fontId="6" fillId="0" borderId="1" xfId="4" applyNumberFormat="1" applyFont="1" applyFill="1" applyBorder="1" applyAlignment="1">
      <alignment vertical="center"/>
    </xf>
    <xf numFmtId="165" fontId="0" fillId="0" borderId="0" xfId="0" applyNumberFormat="1" applyFill="1" applyAlignment="1">
      <alignment vertical="center"/>
    </xf>
    <xf numFmtId="43" fontId="6" fillId="0" borderId="0" xfId="0" applyNumberFormat="1" applyFont="1" applyFill="1" applyAlignment="1">
      <alignment horizontal="right" vertical="center" wrapText="1"/>
    </xf>
    <xf numFmtId="43" fontId="9" fillId="2" borderId="1" xfId="0" applyNumberFormat="1" applyFont="1" applyFill="1" applyBorder="1" applyAlignment="1">
      <alignment horizontal="left" vertical="center" wrapText="1"/>
    </xf>
    <xf numFmtId="43" fontId="9" fillId="2" borderId="1" xfId="4" applyNumberFormat="1" applyFont="1" applyFill="1" applyBorder="1" applyAlignment="1">
      <alignment horizontal="right" vertical="center" wrapText="1"/>
    </xf>
    <xf numFmtId="43" fontId="6" fillId="0" borderId="0" xfId="4" applyNumberFormat="1" applyFont="1" applyFill="1" applyBorder="1" applyAlignment="1">
      <alignment horizontal="right" vertical="center" wrapText="1"/>
    </xf>
    <xf numFmtId="43" fontId="13" fillId="0" borderId="0" xfId="4" applyNumberFormat="1" applyFont="1" applyFill="1" applyBorder="1" applyAlignment="1">
      <alignment horizontal="left" vertical="center"/>
    </xf>
    <xf numFmtId="4" fontId="5" fillId="2" borderId="1" xfId="0" applyNumberFormat="1" applyFont="1" applyFill="1" applyBorder="1" applyAlignment="1">
      <alignment vertical="center"/>
    </xf>
    <xf numFmtId="0" fontId="0" fillId="0" borderId="0" xfId="0" applyAlignment="1">
      <alignment vertical="top"/>
    </xf>
    <xf numFmtId="0" fontId="5" fillId="0" borderId="1" xfId="0" applyFont="1" applyFill="1" applyBorder="1" applyAlignment="1">
      <alignment vertical="top"/>
    </xf>
    <xf numFmtId="43" fontId="5" fillId="3" borderId="1" xfId="0" applyNumberFormat="1" applyFont="1" applyFill="1" applyBorder="1" applyAlignment="1">
      <alignment horizontal="right" vertical="top" wrapText="1"/>
    </xf>
    <xf numFmtId="43" fontId="6" fillId="0" borderId="0" xfId="4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top" wrapText="1"/>
    </xf>
    <xf numFmtId="9" fontId="5" fillId="2" borderId="1" xfId="3" applyFont="1" applyFill="1" applyBorder="1" applyAlignment="1">
      <alignment vertical="center"/>
    </xf>
    <xf numFmtId="0" fontId="7" fillId="0" borderId="0" xfId="0" applyFont="1" applyFill="1" applyAlignment="1">
      <alignment horizontal="left" vertical="center"/>
    </xf>
    <xf numFmtId="4" fontId="7" fillId="0" borderId="0" xfId="0" applyNumberFormat="1" applyFont="1" applyFill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43" fontId="5" fillId="3" borderId="1" xfId="0" applyNumberFormat="1" applyFont="1" applyFill="1" applyBorder="1" applyAlignment="1">
      <alignment horizontal="right" vertical="center" wrapText="1"/>
    </xf>
    <xf numFmtId="4" fontId="0" fillId="0" borderId="0" xfId="0" applyNumberFormat="1" applyFill="1" applyAlignment="1">
      <alignment vertical="center"/>
    </xf>
    <xf numFmtId="4" fontId="5" fillId="10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vertical="top" wrapText="1"/>
    </xf>
    <xf numFmtId="4" fontId="8" fillId="0" borderId="0" xfId="0" applyNumberFormat="1" applyFont="1" applyFill="1" applyBorder="1" applyAlignment="1">
      <alignment vertical="top" wrapText="1"/>
    </xf>
    <xf numFmtId="0" fontId="5" fillId="2" borderId="1" xfId="0" applyNumberFormat="1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43" fontId="5" fillId="0" borderId="0" xfId="4" applyNumberFormat="1" applyFont="1" applyFill="1" applyAlignment="1">
      <alignment horizontal="right" vertical="center" wrapText="1"/>
    </xf>
    <xf numFmtId="0" fontId="0" fillId="0" borderId="0" xfId="0" quotePrefix="1" applyFill="1" applyAlignment="1">
      <alignment vertical="center"/>
    </xf>
    <xf numFmtId="43" fontId="5" fillId="0" borderId="1" xfId="0" quotePrefix="1" applyNumberFormat="1" applyFont="1" applyFill="1" applyBorder="1" applyAlignment="1">
      <alignment horizontal="center" vertical="center" wrapText="1"/>
    </xf>
    <xf numFmtId="1" fontId="5" fillId="0" borderId="1" xfId="0" quotePrefix="1" applyNumberFormat="1" applyFont="1" applyFill="1" applyBorder="1" applyAlignment="1">
      <alignment horizontal="center" vertical="center"/>
    </xf>
    <xf numFmtId="165" fontId="13" fillId="0" borderId="1" xfId="0" applyNumberFormat="1" applyFont="1" applyFill="1" applyBorder="1" applyAlignment="1">
      <alignment horizontal="center" vertical="center"/>
    </xf>
    <xf numFmtId="165" fontId="13" fillId="0" borderId="1" xfId="4" applyNumberFormat="1" applyFont="1" applyFill="1" applyBorder="1" applyAlignment="1">
      <alignment horizontal="right" vertical="center" wrapText="1"/>
    </xf>
    <xf numFmtId="165" fontId="7" fillId="0" borderId="0" xfId="0" applyNumberFormat="1" applyFont="1" applyFill="1" applyAlignment="1">
      <alignment vertical="center"/>
    </xf>
    <xf numFmtId="0" fontId="6" fillId="0" borderId="0" xfId="0" applyFont="1" applyFill="1" applyAlignment="1">
      <alignment horizontal="center" vertical="center"/>
    </xf>
    <xf numFmtId="0" fontId="9" fillId="2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43" fontId="9" fillId="0" borderId="0" xfId="4" applyNumberFormat="1" applyFont="1" applyFill="1" applyBorder="1" applyAlignment="1">
      <alignment horizontal="right" vertical="center" wrapText="1"/>
    </xf>
    <xf numFmtId="0" fontId="5" fillId="2" borderId="1" xfId="0" applyFont="1" applyFill="1" applyBorder="1" applyAlignment="1">
      <alignment vertical="center"/>
    </xf>
    <xf numFmtId="9" fontId="5" fillId="2" borderId="1" xfId="0" applyNumberFormat="1" applyFont="1" applyFill="1" applyBorder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8" fillId="0" borderId="0" xfId="0" applyFont="1" applyFill="1" applyAlignment="1">
      <alignment horizontal="left" vertical="center"/>
    </xf>
    <xf numFmtId="43" fontId="7" fillId="0" borderId="0" xfId="0" applyNumberFormat="1" applyFont="1" applyFill="1" applyAlignment="1">
      <alignment horizontal="left" vertical="center" wrapText="1"/>
    </xf>
    <xf numFmtId="10" fontId="5" fillId="2" borderId="1" xfId="3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vertical="center"/>
    </xf>
    <xf numFmtId="4" fontId="0" fillId="0" borderId="0" xfId="0" applyNumberFormat="1" applyFill="1" applyBorder="1" applyAlignment="1">
      <alignment vertical="center"/>
    </xf>
    <xf numFmtId="43" fontId="8" fillId="0" borderId="0" xfId="0" applyNumberFormat="1" applyFont="1" applyFill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/>
    </xf>
    <xf numFmtId="4" fontId="7" fillId="0" borderId="0" xfId="0" applyNumberFormat="1" applyFont="1" applyFill="1" applyBorder="1" applyAlignment="1">
      <alignment horizontal="left" vertical="center"/>
    </xf>
    <xf numFmtId="9" fontId="5" fillId="0" borderId="0" xfId="3" applyFont="1" applyFill="1" applyBorder="1" applyAlignment="1">
      <alignment vertical="center"/>
    </xf>
    <xf numFmtId="0" fontId="5" fillId="10" borderId="1" xfId="0" applyFont="1" applyFill="1" applyBorder="1" applyAlignment="1">
      <alignment horizontal="center" vertical="center" wrapText="1"/>
    </xf>
    <xf numFmtId="43" fontId="5" fillId="10" borderId="1" xfId="0" applyNumberFormat="1" applyFont="1" applyFill="1" applyBorder="1" applyAlignment="1">
      <alignment horizontal="right" vertical="center" wrapText="1"/>
    </xf>
    <xf numFmtId="0" fontId="5" fillId="0" borderId="0" xfId="0" applyFont="1" applyFill="1" applyBorder="1" applyAlignment="1">
      <alignment horizontal="center" vertical="center" wrapText="1"/>
    </xf>
    <xf numFmtId="43" fontId="5" fillId="0" borderId="0" xfId="0" applyNumberFormat="1" applyFont="1" applyFill="1" applyAlignment="1">
      <alignment horizontal="right" vertical="center" wrapText="1"/>
    </xf>
    <xf numFmtId="0" fontId="8" fillId="0" borderId="0" xfId="0" applyFont="1" applyFill="1" applyAlignment="1">
      <alignment horizontal="left" vertical="center" wrapText="1"/>
    </xf>
    <xf numFmtId="43" fontId="0" fillId="0" borderId="0" xfId="0" applyNumberForma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10" fontId="5" fillId="0" borderId="0" xfId="3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wrapText="1"/>
    </xf>
    <xf numFmtId="0" fontId="6" fillId="0" borderId="1" xfId="0" applyFont="1" applyBorder="1" applyAlignment="1">
      <alignment horizontal="center" wrapText="1"/>
    </xf>
    <xf numFmtId="0" fontId="8" fillId="2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center" wrapText="1"/>
    </xf>
    <xf numFmtId="0" fontId="8" fillId="3" borderId="1" xfId="0" applyFont="1" applyFill="1" applyBorder="1" applyAlignment="1">
      <alignment wrapText="1"/>
    </xf>
    <xf numFmtId="43" fontId="15" fillId="3" borderId="1" xfId="0" applyNumberFormat="1" applyFont="1" applyFill="1" applyBorder="1" applyAlignment="1">
      <alignment horizontal="right" vertical="center" wrapText="1"/>
    </xf>
    <xf numFmtId="0" fontId="5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8" fillId="9" borderId="1" xfId="0" applyFont="1" applyFill="1" applyBorder="1" applyAlignment="1">
      <alignment horizontal="center" wrapText="1"/>
    </xf>
    <xf numFmtId="0" fontId="8" fillId="9" borderId="1" xfId="0" applyFont="1" applyFill="1" applyBorder="1" applyAlignment="1">
      <alignment wrapText="1"/>
    </xf>
    <xf numFmtId="43" fontId="15" fillId="9" borderId="1" xfId="0" applyNumberFormat="1" applyFont="1" applyFill="1" applyBorder="1" applyAlignment="1">
      <alignment horizontal="right" vertical="center" wrapText="1"/>
    </xf>
    <xf numFmtId="0" fontId="41" fillId="6" borderId="0" xfId="0" applyFont="1" applyFill="1"/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 wrapText="1" indent="2"/>
    </xf>
    <xf numFmtId="0" fontId="1" fillId="9" borderId="1" xfId="0" applyFont="1" applyFill="1" applyBorder="1" applyAlignment="1">
      <alignment horizontal="center"/>
    </xf>
    <xf numFmtId="0" fontId="7" fillId="9" borderId="1" xfId="0" applyFont="1" applyFill="1" applyBorder="1" applyAlignment="1">
      <alignment horizontal="left" wrapText="1" indent="2"/>
    </xf>
    <xf numFmtId="0" fontId="8" fillId="2" borderId="1" xfId="0" applyFont="1" applyFill="1" applyBorder="1" applyAlignment="1">
      <alignment horizontal="center" wrapText="1"/>
    </xf>
    <xf numFmtId="43" fontId="14" fillId="3" borderId="1" xfId="1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7" fillId="0" borderId="0" xfId="0" applyFont="1" applyBorder="1" applyAlignment="1">
      <alignment horizontal="right" wrapText="1"/>
    </xf>
    <xf numFmtId="0" fontId="0" fillId="6" borderId="0" xfId="0" applyFill="1"/>
    <xf numFmtId="0" fontId="14" fillId="0" borderId="0" xfId="1" applyNumberFormat="1" applyFont="1" applyFill="1" applyBorder="1" applyAlignment="1">
      <alignment vertical="top" wrapText="1"/>
    </xf>
    <xf numFmtId="3" fontId="17" fillId="0" borderId="0" xfId="1" applyFont="1" applyAlignment="1">
      <alignment horizontal="left"/>
    </xf>
    <xf numFmtId="3" fontId="18" fillId="0" borderId="0" xfId="1" applyFont="1" applyAlignment="1">
      <alignment horizontal="center"/>
    </xf>
    <xf numFmtId="9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6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0" fontId="7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3" borderId="1" xfId="0" applyNumberFormat="1" applyFont="1" applyFill="1" applyBorder="1" applyAlignment="1">
      <alignment horizontal="center"/>
    </xf>
    <xf numFmtId="43" fontId="15" fillId="0" borderId="0" xfId="0" applyNumberFormat="1" applyFont="1"/>
    <xf numFmtId="0" fontId="14" fillId="3" borderId="1" xfId="1" applyNumberFormat="1" applyFont="1" applyFill="1" applyBorder="1" applyAlignment="1">
      <alignment horizontal="center"/>
    </xf>
    <xf numFmtId="43" fontId="14" fillId="0" borderId="1" xfId="0" applyNumberFormat="1" applyFont="1" applyBorder="1"/>
    <xf numFmtId="164" fontId="14" fillId="3" borderId="2" xfId="3" applyNumberFormat="1" applyFont="1" applyFill="1" applyBorder="1"/>
    <xf numFmtId="43" fontId="14" fillId="0" borderId="1" xfId="0" applyNumberFormat="1" applyFont="1" applyBorder="1" applyAlignment="1">
      <alignment horizontal="right" vertical="center" wrapText="1"/>
    </xf>
    <xf numFmtId="43" fontId="15" fillId="0" borderId="1" xfId="0" applyNumberFormat="1" applyFont="1" applyBorder="1" applyAlignment="1">
      <alignment horizontal="right" vertical="center" wrapText="1"/>
    </xf>
    <xf numFmtId="0" fontId="0" fillId="0" borderId="1" xfId="0" applyFill="1" applyBorder="1" applyAlignment="1">
      <alignment vertical="center"/>
    </xf>
    <xf numFmtId="165" fontId="13" fillId="0" borderId="1" xfId="0" applyNumberFormat="1" applyFont="1" applyFill="1" applyBorder="1" applyAlignment="1">
      <alignment vertical="center"/>
    </xf>
    <xf numFmtId="0" fontId="8" fillId="3" borderId="1" xfId="0" applyNumberFormat="1" applyFont="1" applyFill="1" applyBorder="1"/>
    <xf numFmtId="0" fontId="8" fillId="2" borderId="1" xfId="0" applyFont="1" applyFill="1" applyBorder="1"/>
    <xf numFmtId="0" fontId="8" fillId="0" borderId="1" xfId="0" applyFont="1" applyBorder="1"/>
    <xf numFmtId="166" fontId="21" fillId="0" borderId="1" xfId="0" applyNumberFormat="1" applyFont="1" applyFill="1" applyBorder="1" applyAlignment="1">
      <alignment horizontal="right" vertical="center" wrapText="1"/>
    </xf>
    <xf numFmtId="166" fontId="21" fillId="0" borderId="22" xfId="0" applyNumberFormat="1" applyFont="1" applyFill="1" applyBorder="1" applyAlignment="1" applyProtection="1">
      <alignment horizontal="right" vertical="center" wrapText="1"/>
    </xf>
    <xf numFmtId="0" fontId="5" fillId="2" borderId="1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7" fillId="0" borderId="1" xfId="0" applyFont="1" applyBorder="1" applyAlignment="1">
      <alignment vertical="top" wrapText="1"/>
    </xf>
    <xf numFmtId="0" fontId="4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5" fillId="6" borderId="0" xfId="0" applyFont="1" applyFill="1"/>
    <xf numFmtId="0" fontId="8" fillId="6" borderId="0" xfId="0" applyFont="1" applyFill="1"/>
    <xf numFmtId="0" fontId="7" fillId="0" borderId="1" xfId="0" applyFont="1" applyBorder="1" applyAlignment="1">
      <alignment horizontal="left" vertical="top" wrapText="1" indent="1"/>
    </xf>
    <xf numFmtId="0" fontId="8" fillId="0" borderId="1" xfId="0" applyFont="1" applyBorder="1" applyAlignment="1">
      <alignment vertical="top" wrapText="1"/>
    </xf>
    <xf numFmtId="0" fontId="5" fillId="3" borderId="1" xfId="0" applyNumberFormat="1" applyFont="1" applyFill="1" applyBorder="1" applyAlignment="1">
      <alignment horizontal="center"/>
    </xf>
    <xf numFmtId="169" fontId="13" fillId="0" borderId="1" xfId="0" applyNumberFormat="1" applyFont="1" applyBorder="1" applyAlignment="1">
      <alignment horizontal="center"/>
    </xf>
    <xf numFmtId="169" fontId="13" fillId="0" borderId="1" xfId="0" applyNumberFormat="1" applyFont="1" applyBorder="1" applyAlignment="1">
      <alignment vertical="top" wrapText="1"/>
    </xf>
    <xf numFmtId="0" fontId="14" fillId="3" borderId="1" xfId="1" applyNumberFormat="1" applyFont="1" applyFill="1" applyBorder="1" applyAlignment="1">
      <alignment horizontal="center"/>
    </xf>
    <xf numFmtId="164" fontId="14" fillId="3" borderId="2" xfId="3" applyNumberFormat="1" applyFont="1" applyFill="1" applyBorder="1"/>
    <xf numFmtId="169" fontId="16" fillId="0" borderId="1" xfId="0" applyNumberFormat="1" applyFont="1" applyBorder="1" applyAlignment="1">
      <alignment horizontal="right" vertical="center" wrapText="1"/>
    </xf>
    <xf numFmtId="0" fontId="8" fillId="3" borderId="1" xfId="0" applyNumberFormat="1" applyFont="1" applyFill="1" applyBorder="1"/>
    <xf numFmtId="0" fontId="8" fillId="2" borderId="1" xfId="0" applyFont="1" applyFill="1" applyBorder="1"/>
    <xf numFmtId="0" fontId="8" fillId="0" borderId="2" xfId="0" applyFont="1" applyBorder="1" applyAlignment="1">
      <alignment wrapText="1"/>
    </xf>
    <xf numFmtId="0" fontId="5" fillId="0" borderId="1" xfId="0" applyFont="1" applyBorder="1" applyAlignment="1">
      <alignment horizontal="center" vertical="top"/>
    </xf>
    <xf numFmtId="43" fontId="14" fillId="0" borderId="1" xfId="0" applyNumberFormat="1" applyFont="1" applyBorder="1" applyAlignment="1">
      <alignment horizontal="right" vertical="top" wrapText="1"/>
    </xf>
    <xf numFmtId="43" fontId="42" fillId="0" borderId="0" xfId="0" applyNumberFormat="1" applyFont="1"/>
    <xf numFmtId="0" fontId="4" fillId="0" borderId="0" xfId="0" applyFont="1" applyAlignment="1">
      <alignment vertical="center"/>
    </xf>
    <xf numFmtId="43" fontId="8" fillId="0" borderId="0" xfId="0" applyNumberFormat="1" applyFont="1" applyFill="1" applyBorder="1"/>
    <xf numFmtId="43" fontId="14" fillId="6" borderId="0" xfId="0" applyNumberFormat="1" applyFont="1" applyFill="1" applyBorder="1"/>
    <xf numFmtId="0" fontId="1" fillId="2" borderId="1" xfId="0" applyFont="1" applyFill="1" applyBorder="1" applyAlignment="1">
      <alignment horizontal="left" vertical="center" wrapText="1"/>
    </xf>
    <xf numFmtId="43" fontId="14" fillId="11" borderId="7" xfId="0" applyNumberFormat="1" applyFont="1" applyFill="1" applyBorder="1" applyAlignment="1"/>
    <xf numFmtId="43" fontId="14" fillId="11" borderId="6" xfId="0" applyNumberFormat="1" applyFont="1" applyFill="1" applyBorder="1" applyAlignment="1"/>
    <xf numFmtId="43" fontId="14" fillId="11" borderId="8" xfId="0" applyNumberFormat="1" applyFont="1" applyFill="1" applyBorder="1" applyAlignment="1"/>
    <xf numFmtId="43" fontId="14" fillId="11" borderId="6" xfId="0" applyNumberFormat="1" applyFont="1" applyFill="1" applyBorder="1"/>
    <xf numFmtId="43" fontId="14" fillId="11" borderId="8" xfId="0" applyNumberFormat="1" applyFont="1" applyFill="1" applyBorder="1"/>
    <xf numFmtId="0" fontId="1" fillId="0" borderId="1" xfId="0" applyFont="1" applyFill="1" applyBorder="1" applyAlignment="1">
      <alignment vertical="center"/>
    </xf>
    <xf numFmtId="0" fontId="43" fillId="0" borderId="0" xfId="0" applyFont="1" applyFill="1" applyAlignment="1">
      <alignment vertical="center" readingOrder="1"/>
    </xf>
    <xf numFmtId="43" fontId="13" fillId="0" borderId="0" xfId="4" applyNumberFormat="1" applyFont="1" applyFill="1" applyBorder="1" applyAlignment="1">
      <alignment horizontal="left" vertical="center" readingOrder="1"/>
    </xf>
    <xf numFmtId="0" fontId="44" fillId="0" borderId="0" xfId="0" applyFont="1"/>
    <xf numFmtId="0" fontId="0" fillId="0" borderId="0" xfId="0" applyProtection="1">
      <protection locked="0"/>
    </xf>
    <xf numFmtId="10" fontId="5" fillId="0" borderId="0" xfId="0" applyNumberFormat="1" applyFont="1" applyFill="1" applyAlignment="1">
      <alignment horizontal="right" vertical="center" wrapText="1"/>
    </xf>
    <xf numFmtId="170" fontId="0" fillId="0" borderId="0" xfId="0" applyNumberFormat="1" applyFill="1" applyAlignment="1">
      <alignment horizontal="right" vertical="center" wrapText="1"/>
    </xf>
    <xf numFmtId="170" fontId="8" fillId="0" borderId="0" xfId="0" applyNumberFormat="1" applyFont="1" applyFill="1" applyAlignment="1">
      <alignment horizontal="left" vertical="center" wrapText="1"/>
    </xf>
    <xf numFmtId="3" fontId="8" fillId="0" borderId="22" xfId="0" applyNumberFormat="1" applyFont="1" applyFill="1" applyBorder="1" applyAlignment="1">
      <alignment horizontal="center" vertical="top"/>
    </xf>
    <xf numFmtId="43" fontId="5" fillId="0" borderId="22" xfId="0" applyNumberFormat="1" applyFont="1" applyFill="1" applyBorder="1" applyAlignment="1">
      <alignment horizontal="right" vertical="top" wrapText="1"/>
    </xf>
    <xf numFmtId="3" fontId="8" fillId="0" borderId="22" xfId="0" applyNumberFormat="1" applyFont="1" applyFill="1" applyBorder="1" applyAlignment="1">
      <alignment vertical="top" wrapText="1"/>
    </xf>
    <xf numFmtId="171" fontId="4" fillId="5" borderId="1" xfId="0" applyNumberFormat="1" applyFont="1" applyFill="1" applyBorder="1" applyAlignment="1">
      <alignment horizontal="center"/>
    </xf>
    <xf numFmtId="43" fontId="16" fillId="0" borderId="1" xfId="0" applyNumberFormat="1" applyFont="1" applyFill="1" applyBorder="1" applyAlignment="1">
      <alignment horizontal="right" wrapText="1"/>
    </xf>
    <xf numFmtId="43" fontId="14" fillId="0" borderId="1" xfId="0" applyNumberFormat="1" applyFont="1" applyFill="1" applyBorder="1" applyAlignment="1">
      <alignment horizontal="right" vertical="center" wrapText="1"/>
    </xf>
    <xf numFmtId="43" fontId="14" fillId="12" borderId="1" xfId="0" applyNumberFormat="1" applyFont="1" applyFill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wrapText="1"/>
    </xf>
    <xf numFmtId="4" fontId="4" fillId="7" borderId="1" xfId="0" applyNumberFormat="1" applyFont="1" applyFill="1" applyBorder="1" applyAlignment="1">
      <alignment horizontal="right" wrapText="1"/>
    </xf>
    <xf numFmtId="4" fontId="4" fillId="0" borderId="1" xfId="0" applyNumberFormat="1" applyFont="1" applyBorder="1" applyAlignment="1">
      <alignment horizontal="right" wrapText="1"/>
    </xf>
    <xf numFmtId="0" fontId="5" fillId="2" borderId="1" xfId="0" applyNumberFormat="1" applyFont="1" applyFill="1" applyBorder="1" applyAlignment="1">
      <alignment horizontal="right" vertical="center" wrapText="1"/>
    </xf>
    <xf numFmtId="0" fontId="5" fillId="2" borderId="1" xfId="3" applyNumberFormat="1" applyFont="1" applyFill="1" applyBorder="1" applyAlignment="1">
      <alignment horizontal="right" vertical="center" wrapText="1"/>
    </xf>
    <xf numFmtId="0" fontId="5" fillId="3" borderId="22" xfId="0" applyNumberFormat="1" applyFont="1" applyFill="1" applyBorder="1" applyAlignment="1">
      <alignment horizontal="center" vertical="top"/>
    </xf>
    <xf numFmtId="0" fontId="8" fillId="3" borderId="22" xfId="0" applyNumberFormat="1" applyFont="1" applyFill="1" applyBorder="1" applyAlignment="1">
      <alignment vertical="top"/>
    </xf>
    <xf numFmtId="0" fontId="14" fillId="3" borderId="22" xfId="1" applyNumberFormat="1" applyFont="1" applyFill="1" applyBorder="1" applyAlignment="1">
      <alignment horizontal="center" vertical="top"/>
    </xf>
    <xf numFmtId="3" fontId="7" fillId="0" borderId="22" xfId="0" applyNumberFormat="1" applyFont="1" applyFill="1" applyBorder="1" applyAlignment="1">
      <alignment horizontal="center" vertical="top"/>
    </xf>
    <xf numFmtId="3" fontId="7" fillId="0" borderId="22" xfId="0" applyNumberFormat="1" applyFont="1" applyFill="1" applyBorder="1" applyAlignment="1">
      <alignment vertical="top" wrapText="1"/>
    </xf>
    <xf numFmtId="43" fontId="1" fillId="0" borderId="22" xfId="0" applyNumberFormat="1" applyFont="1" applyFill="1" applyBorder="1" applyAlignment="1">
      <alignment horizontal="right" vertical="top" wrapText="1"/>
    </xf>
    <xf numFmtId="3" fontId="6" fillId="0" borderId="22" xfId="0" applyNumberFormat="1" applyFont="1" applyFill="1" applyBorder="1" applyAlignment="1">
      <alignment horizontal="left" vertical="top" wrapText="1" indent="1"/>
    </xf>
    <xf numFmtId="3" fontId="8" fillId="2" borderId="22" xfId="0" applyNumberFormat="1" applyFont="1" applyFill="1" applyBorder="1" applyAlignment="1">
      <alignment horizontal="center" vertical="top"/>
    </xf>
    <xf numFmtId="3" fontId="8" fillId="2" borderId="22" xfId="0" applyNumberFormat="1" applyFont="1" applyFill="1" applyBorder="1" applyAlignment="1">
      <alignment vertical="top" wrapText="1"/>
    </xf>
    <xf numFmtId="43" fontId="5" fillId="2" borderId="22" xfId="0" applyNumberFormat="1" applyFont="1" applyFill="1" applyBorder="1" applyAlignment="1">
      <alignment horizontal="right" vertical="top" wrapText="1"/>
    </xf>
    <xf numFmtId="43" fontId="8" fillId="0" borderId="22" xfId="0" applyNumberFormat="1" applyFont="1" applyFill="1" applyBorder="1" applyAlignment="1">
      <alignment horizontal="right" vertical="top" wrapText="1"/>
    </xf>
    <xf numFmtId="3" fontId="6" fillId="0" borderId="22" xfId="0" applyNumberFormat="1" applyFont="1" applyFill="1" applyBorder="1" applyAlignment="1">
      <alignment vertical="top" wrapText="1"/>
    </xf>
    <xf numFmtId="3" fontId="1" fillId="0" borderId="22" xfId="0" applyNumberFormat="1" applyFont="1" applyFill="1" applyBorder="1" applyAlignment="1">
      <alignment vertical="top" wrapText="1"/>
    </xf>
    <xf numFmtId="43" fontId="8" fillId="2" borderId="22" xfId="0" applyNumberFormat="1" applyFont="1" applyFill="1" applyBorder="1" applyAlignment="1">
      <alignment horizontal="right" vertical="top" wrapText="1"/>
    </xf>
    <xf numFmtId="3" fontId="22" fillId="2" borderId="22" xfId="0" applyNumberFormat="1" applyFont="1" applyFill="1" applyBorder="1" applyAlignment="1">
      <alignment horizontal="center" vertical="top"/>
    </xf>
    <xf numFmtId="3" fontId="22" fillId="2" borderId="22" xfId="0" applyNumberFormat="1" applyFont="1" applyFill="1" applyBorder="1" applyAlignment="1">
      <alignment vertical="top" wrapText="1"/>
    </xf>
    <xf numFmtId="3" fontId="8" fillId="7" borderId="22" xfId="0" applyNumberFormat="1" applyFont="1" applyFill="1" applyBorder="1" applyAlignment="1">
      <alignment horizontal="center" vertical="top"/>
    </xf>
    <xf numFmtId="3" fontId="22" fillId="7" borderId="22" xfId="0" applyNumberFormat="1" applyFont="1" applyFill="1" applyBorder="1" applyAlignment="1">
      <alignment vertical="top" wrapText="1"/>
    </xf>
    <xf numFmtId="43" fontId="5" fillId="7" borderId="22" xfId="0" applyNumberFormat="1" applyFont="1" applyFill="1" applyBorder="1" applyAlignment="1">
      <alignment horizontal="right" vertical="top" wrapText="1"/>
    </xf>
    <xf numFmtId="3" fontId="22" fillId="0" borderId="22" xfId="0" applyNumberFormat="1" applyFont="1" applyFill="1" applyBorder="1" applyAlignment="1">
      <alignment vertical="top" wrapText="1"/>
    </xf>
    <xf numFmtId="0" fontId="5" fillId="5" borderId="8" xfId="0" applyFont="1" applyFill="1" applyBorder="1" applyAlignment="1">
      <alignment horizontal="center" vertical="center"/>
    </xf>
    <xf numFmtId="43" fontId="14" fillId="0" borderId="1" xfId="0" applyNumberFormat="1" applyFont="1" applyBorder="1" applyAlignment="1">
      <alignment horizontal="center" vertical="center" wrapText="1"/>
    </xf>
    <xf numFmtId="10" fontId="14" fillId="0" borderId="1" xfId="3" applyNumberFormat="1" applyFont="1" applyBorder="1" applyAlignment="1">
      <alignment horizontal="center" vertical="center" wrapText="1"/>
    </xf>
    <xf numFmtId="0" fontId="5" fillId="6" borderId="7" xfId="0" applyFont="1" applyFill="1" applyBorder="1" applyAlignment="1">
      <alignment horizontal="left" vertical="center"/>
    </xf>
    <xf numFmtId="0" fontId="7" fillId="13" borderId="6" xfId="0" applyFont="1" applyFill="1" applyBorder="1" applyAlignment="1">
      <alignment horizontal="left" vertical="center" indent="1"/>
    </xf>
    <xf numFmtId="43" fontId="15" fillId="6" borderId="6" xfId="0" applyNumberFormat="1" applyFont="1" applyFill="1" applyBorder="1" applyAlignment="1">
      <alignment horizontal="right" vertical="center" wrapText="1"/>
    </xf>
    <xf numFmtId="0" fontId="1" fillId="6" borderId="8" xfId="0" applyFont="1" applyFill="1" applyBorder="1"/>
    <xf numFmtId="43" fontId="5" fillId="6" borderId="22" xfId="0" applyNumberFormat="1" applyFont="1" applyFill="1" applyBorder="1" applyAlignment="1">
      <alignment horizontal="left" vertical="center" wrapText="1"/>
    </xf>
    <xf numFmtId="4" fontId="5" fillId="5" borderId="22" xfId="0" applyNumberFormat="1" applyFont="1" applyFill="1" applyBorder="1" applyAlignment="1">
      <alignment vertical="top"/>
    </xf>
    <xf numFmtId="0" fontId="5" fillId="3" borderId="22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 wrapText="1"/>
    </xf>
    <xf numFmtId="10" fontId="1" fillId="2" borderId="22" xfId="0" applyNumberFormat="1" applyFont="1" applyFill="1" applyBorder="1" applyAlignment="1">
      <alignment horizontal="right" vertical="center" wrapText="1"/>
    </xf>
    <xf numFmtId="10" fontId="1" fillId="2" borderId="4" xfId="0" applyNumberFormat="1" applyFont="1" applyFill="1" applyBorder="1" applyAlignment="1">
      <alignment vertical="center" wrapText="1"/>
    </xf>
    <xf numFmtId="10" fontId="1" fillId="2" borderId="22" xfId="0" applyNumberFormat="1" applyFont="1" applyFill="1" applyBorder="1" applyAlignment="1">
      <alignment vertical="center" wrapText="1"/>
    </xf>
    <xf numFmtId="10" fontId="1" fillId="7" borderId="22" xfId="0" applyNumberFormat="1" applyFont="1" applyFill="1" applyBorder="1" applyAlignment="1">
      <alignment horizontal="right" vertical="center" wrapText="1"/>
    </xf>
    <xf numFmtId="10" fontId="1" fillId="7" borderId="22" xfId="0" applyNumberFormat="1" applyFont="1" applyFill="1" applyBorder="1" applyAlignment="1">
      <alignment horizontal="justify" vertical="center" wrapText="1"/>
    </xf>
    <xf numFmtId="10" fontId="5" fillId="0" borderId="22" xfId="0" applyNumberFormat="1" applyFont="1" applyFill="1" applyBorder="1" applyAlignment="1">
      <alignment horizontal="center" vertical="center"/>
    </xf>
    <xf numFmtId="43" fontId="14" fillId="6" borderId="10" xfId="0" applyNumberFormat="1" applyFont="1" applyFill="1" applyBorder="1"/>
    <xf numFmtId="43" fontId="5" fillId="14" borderId="22" xfId="0" applyNumberFormat="1" applyFont="1" applyFill="1" applyBorder="1" applyAlignment="1">
      <alignment horizontal="center" vertical="center" wrapText="1"/>
    </xf>
    <xf numFmtId="43" fontId="8" fillId="5" borderId="22" xfId="0" applyNumberFormat="1" applyFont="1" applyFill="1" applyBorder="1" applyAlignment="1">
      <alignment horizontal="left"/>
    </xf>
    <xf numFmtId="0" fontId="5" fillId="2" borderId="22" xfId="0" applyFont="1" applyFill="1" applyBorder="1" applyAlignment="1">
      <alignment horizontal="left" vertical="center" wrapText="1"/>
    </xf>
    <xf numFmtId="0" fontId="8" fillId="6" borderId="0" xfId="0" applyFont="1" applyFill="1" applyAlignment="1">
      <alignment horizontal="left"/>
    </xf>
    <xf numFmtId="0" fontId="5" fillId="3" borderId="22" xfId="0" applyNumberFormat="1" applyFont="1" applyFill="1" applyBorder="1" applyAlignment="1">
      <alignment horizontal="center"/>
    </xf>
    <xf numFmtId="0" fontId="14" fillId="3" borderId="22" xfId="1" applyNumberFormat="1" applyFont="1" applyFill="1" applyBorder="1" applyAlignment="1">
      <alignment horizontal="center"/>
    </xf>
    <xf numFmtId="43" fontId="15" fillId="0" borderId="0" xfId="0" applyNumberFormat="1" applyFont="1" applyBorder="1" applyAlignment="1">
      <alignment horizontal="right" vertical="center" wrapText="1"/>
    </xf>
    <xf numFmtId="0" fontId="8" fillId="3" borderId="22" xfId="0" applyNumberFormat="1" applyFont="1" applyFill="1" applyBorder="1"/>
    <xf numFmtId="0" fontId="5" fillId="3" borderId="22" xfId="0" applyFont="1" applyFill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2" fontId="7" fillId="0" borderId="22" xfId="0" applyNumberFormat="1" applyFont="1" applyBorder="1" applyAlignment="1">
      <alignment vertical="center"/>
    </xf>
    <xf numFmtId="43" fontId="23" fillId="2" borderId="22" xfId="0" applyNumberFormat="1" applyFont="1" applyFill="1" applyBorder="1" applyAlignment="1">
      <alignment horizontal="right" vertical="center" wrapText="1"/>
    </xf>
    <xf numFmtId="43" fontId="23" fillId="3" borderId="22" xfId="0" applyNumberFormat="1" applyFont="1" applyFill="1" applyBorder="1" applyAlignment="1">
      <alignment horizontal="right" vertical="center" wrapText="1"/>
    </xf>
    <xf numFmtId="43" fontId="8" fillId="5" borderId="7" xfId="0" applyNumberFormat="1" applyFont="1" applyFill="1" applyBorder="1" applyAlignment="1">
      <alignment horizontal="left"/>
    </xf>
    <xf numFmtId="43" fontId="5" fillId="14" borderId="22" xfId="0" applyNumberFormat="1" applyFont="1" applyFill="1" applyBorder="1" applyAlignment="1">
      <alignment horizontal="left" vertical="center" wrapText="1"/>
    </xf>
    <xf numFmtId="43" fontId="23" fillId="14" borderId="22" xfId="0" applyNumberFormat="1" applyFont="1" applyFill="1" applyBorder="1" applyAlignment="1">
      <alignment horizontal="right" vertical="center" wrapText="1"/>
    </xf>
    <xf numFmtId="0" fontId="5" fillId="2" borderId="22" xfId="0" applyFont="1" applyFill="1" applyBorder="1" applyAlignment="1">
      <alignment horizontal="center" vertical="center"/>
    </xf>
    <xf numFmtId="43" fontId="45" fillId="0" borderId="22" xfId="0" applyNumberFormat="1" applyFont="1" applyBorder="1" applyAlignment="1">
      <alignment horizontal="right" vertical="center" wrapText="1"/>
    </xf>
    <xf numFmtId="0" fontId="5" fillId="3" borderId="22" xfId="0" applyFont="1" applyFill="1" applyBorder="1" applyAlignment="1">
      <alignment horizontal="left" vertical="center" wrapText="1"/>
    </xf>
    <xf numFmtId="3" fontId="10" fillId="0" borderId="0" xfId="1" applyFont="1" applyAlignment="1">
      <alignment horizontal="left" wrapText="1"/>
    </xf>
    <xf numFmtId="43" fontId="14" fillId="5" borderId="7" xfId="0" applyNumberFormat="1" applyFont="1" applyFill="1" applyBorder="1" applyAlignment="1">
      <alignment horizontal="center"/>
    </xf>
    <xf numFmtId="43" fontId="14" fillId="5" borderId="6" xfId="0" applyNumberFormat="1" applyFont="1" applyFill="1" applyBorder="1" applyAlignment="1">
      <alignment horizontal="center"/>
    </xf>
    <xf numFmtId="43" fontId="14" fillId="5" borderId="8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0" fontId="5" fillId="2" borderId="6" xfId="0" applyFont="1" applyFill="1" applyBorder="1" applyAlignment="1">
      <alignment vertical="center"/>
    </xf>
    <xf numFmtId="0" fontId="5" fillId="2" borderId="8" xfId="0" applyFont="1" applyFill="1" applyBorder="1" applyAlignment="1">
      <alignment vertical="center"/>
    </xf>
    <xf numFmtId="0" fontId="5" fillId="10" borderId="7" xfId="0" applyFont="1" applyFill="1" applyBorder="1" applyAlignment="1">
      <alignment vertical="center"/>
    </xf>
    <xf numFmtId="0" fontId="5" fillId="10" borderId="6" xfId="0" applyFont="1" applyFill="1" applyBorder="1" applyAlignment="1">
      <alignment vertical="center"/>
    </xf>
    <xf numFmtId="0" fontId="5" fillId="10" borderId="8" xfId="0" applyFont="1" applyFill="1" applyBorder="1" applyAlignment="1">
      <alignment vertical="center"/>
    </xf>
    <xf numFmtId="0" fontId="33" fillId="5" borderId="11" xfId="0" applyFont="1" applyFill="1" applyBorder="1" applyAlignment="1">
      <alignment horizontal="left" vertical="center" wrapText="1"/>
    </xf>
    <xf numFmtId="0" fontId="33" fillId="5" borderId="12" xfId="0" applyFont="1" applyFill="1" applyBorder="1" applyAlignment="1">
      <alignment horizontal="left" vertical="center" wrapText="1"/>
    </xf>
    <xf numFmtId="0" fontId="33" fillId="5" borderId="13" xfId="0" applyFont="1" applyFill="1" applyBorder="1" applyAlignment="1">
      <alignment horizontal="left" vertical="center" wrapText="1"/>
    </xf>
    <xf numFmtId="0" fontId="8" fillId="5" borderId="14" xfId="0" applyNumberFormat="1" applyFont="1" applyFill="1" applyBorder="1" applyAlignment="1">
      <alignment horizontal="left" vertical="top" wrapText="1"/>
    </xf>
    <xf numFmtId="0" fontId="8" fillId="5" borderId="15" xfId="0" applyNumberFormat="1" applyFont="1" applyFill="1" applyBorder="1" applyAlignment="1">
      <alignment horizontal="left" vertical="top" wrapText="1"/>
    </xf>
    <xf numFmtId="0" fontId="8" fillId="5" borderId="16" xfId="0" applyNumberFormat="1" applyFont="1" applyFill="1" applyBorder="1" applyAlignment="1">
      <alignment horizontal="left" vertical="top" wrapText="1"/>
    </xf>
    <xf numFmtId="0" fontId="8" fillId="5" borderId="19" xfId="0" applyNumberFormat="1" applyFont="1" applyFill="1" applyBorder="1" applyAlignment="1">
      <alignment horizontal="left" vertical="top" wrapText="1"/>
    </xf>
    <xf numFmtId="0" fontId="8" fillId="5" borderId="20" xfId="0" applyNumberFormat="1" applyFont="1" applyFill="1" applyBorder="1" applyAlignment="1">
      <alignment horizontal="left" vertical="top" wrapText="1"/>
    </xf>
    <xf numFmtId="0" fontId="8" fillId="5" borderId="21" xfId="0" applyNumberFormat="1" applyFont="1" applyFill="1" applyBorder="1" applyAlignment="1">
      <alignment horizontal="left" vertical="top" wrapText="1"/>
    </xf>
    <xf numFmtId="0" fontId="11" fillId="5" borderId="11" xfId="2" applyFont="1" applyFill="1" applyBorder="1" applyAlignment="1">
      <alignment vertical="center" wrapText="1"/>
    </xf>
    <xf numFmtId="0" fontId="11" fillId="5" borderId="12" xfId="2" applyFont="1" applyFill="1" applyBorder="1" applyAlignment="1">
      <alignment vertical="center" wrapText="1"/>
    </xf>
    <xf numFmtId="0" fontId="11" fillId="5" borderId="13" xfId="2" applyFont="1" applyFill="1" applyBorder="1" applyAlignment="1">
      <alignment vertical="center" wrapText="1"/>
    </xf>
    <xf numFmtId="0" fontId="11" fillId="5" borderId="7" xfId="0" applyFont="1" applyFill="1" applyBorder="1" applyAlignment="1">
      <alignment horizontal="left" vertical="center" wrapText="1"/>
    </xf>
    <xf numFmtId="0" fontId="11" fillId="5" borderId="6" xfId="0" applyFont="1" applyFill="1" applyBorder="1" applyAlignment="1">
      <alignment horizontal="left" vertical="center" wrapText="1"/>
    </xf>
    <xf numFmtId="0" fontId="11" fillId="5" borderId="8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2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0" fontId="14" fillId="10" borderId="14" xfId="1" applyNumberFormat="1" applyFont="1" applyFill="1" applyBorder="1" applyAlignment="1">
      <alignment vertical="center" wrapText="1"/>
    </xf>
    <xf numFmtId="0" fontId="14" fillId="10" borderId="15" xfId="1" applyNumberFormat="1" applyFont="1" applyFill="1" applyBorder="1" applyAlignment="1">
      <alignment vertical="center" wrapText="1"/>
    </xf>
    <xf numFmtId="0" fontId="14" fillId="10" borderId="16" xfId="1" applyNumberFormat="1" applyFont="1" applyFill="1" applyBorder="1" applyAlignment="1">
      <alignment vertical="center" wrapText="1"/>
    </xf>
    <xf numFmtId="0" fontId="14" fillId="10" borderId="17" xfId="1" applyNumberFormat="1" applyFont="1" applyFill="1" applyBorder="1" applyAlignment="1">
      <alignment vertical="center" wrapText="1"/>
    </xf>
    <xf numFmtId="0" fontId="14" fillId="10" borderId="0" xfId="1" applyNumberFormat="1" applyFont="1" applyFill="1" applyBorder="1" applyAlignment="1">
      <alignment vertical="center" wrapText="1"/>
    </xf>
    <xf numFmtId="0" fontId="14" fillId="10" borderId="18" xfId="1" applyNumberFormat="1" applyFont="1" applyFill="1" applyBorder="1" applyAlignment="1">
      <alignment vertical="center" wrapText="1"/>
    </xf>
    <xf numFmtId="0" fontId="14" fillId="10" borderId="19" xfId="1" applyNumberFormat="1" applyFont="1" applyFill="1" applyBorder="1" applyAlignment="1">
      <alignment vertical="center" wrapText="1"/>
    </xf>
    <xf numFmtId="0" fontId="14" fillId="10" borderId="20" xfId="1" applyNumberFormat="1" applyFont="1" applyFill="1" applyBorder="1" applyAlignment="1">
      <alignment vertical="center" wrapText="1"/>
    </xf>
    <xf numFmtId="0" fontId="14" fillId="10" borderId="21" xfId="1" applyNumberFormat="1" applyFont="1" applyFill="1" applyBorder="1" applyAlignment="1">
      <alignment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</cellXfs>
  <cellStyles count="6">
    <cellStyle name="Dziesiętny" xfId="4" builtinId="3"/>
    <cellStyle name="Dziesiętny 2" xfId="5"/>
    <cellStyle name="Normalny" xfId="0" builtinId="0"/>
    <cellStyle name="Normalny_Wzór projekcji - po poprawkach" xfId="1"/>
    <cellStyle name="Normalny_Zeszyt2" xfId="2"/>
    <cellStyle name="Procentowy" xfId="3" builtinId="5"/>
  </cellStyles>
  <dxfs count="0"/>
  <tableStyles count="0" defaultTableStyle="TableStyleMedium9" defaultPivotStyle="PivotStyleLight16"/>
  <colors>
    <mruColors>
      <color rgb="FFFFFF99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9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FA\dokumenty\Zlecenia\600-699\676%20-%20WIP%20Poznan,%2020%20firm\I%20faza\2%20etap\wyceny\Warta%20-%20Tourist\676,%20Warta-Tourist,%20wycena,%20000530,%20WJ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\WJ\zlecenia\491%20-%20Miasto%20Wroc&#322;aw%20-%20analiza%20op&#322;acalno&#347;ci%20budowy%20sk&#322;adowiska%20odpad&#243;w%20komunalnych%20w%20Jaroszowie\from%20Doradca%2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Asortymenty%20tkalni-Maszynochlonnosc&amp;amortyzacj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rpo.dolnyslask.pl/user/wj/private/SPME/update/robocze/Waldek/Cieplowody/Cieplowody_NPV_050727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redyt4\c\EXCEL\X.XLW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\WJ\zlecenia\491%20-%20Miasto%20Wroc&#322;aw%20-%20analiza%20op&#322;acalno&#347;ci%20budowy%20sk&#322;adowiska%20odpad&#243;w%20komunalnych%20w%20Jaroszowie\model%20jaroszow%20final%20basic%20scenario-28-1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ysia\c_marysi\ACTIVITY-BASED%20COSTING\Produkcja-Excel\5x_1-9_9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IN95\Profiles\rafal\Desktop\Drukarnia\ANALIZ~1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st\d\SST\PRACE\Janikowo.SodaConsult\soda%20ci&#281;&#380;ka.IX96\soda%20ci&#281;&#380;ka%20II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p"/>
      <sheetName val="bazowy"/>
      <sheetName val="bazowy-ceny stale"/>
      <sheetName val="inwestycje"/>
      <sheetName val="inwestycje-ceny stale"/>
      <sheetName val="rynek"/>
      <sheetName val="dzierżawy+majątek"/>
      <sheetName val="Zestawienie wycen"/>
      <sheetName val="st99"/>
      <sheetName val="Skład. MT"/>
      <sheetName val="Zap"/>
      <sheetName val="księg"/>
      <sheetName val="scenario z projektem"/>
      <sheetName val="scenario bez projektu"/>
      <sheetName val="bazowy-ceny_stale"/>
      <sheetName val="inwestycje-ceny_stale"/>
      <sheetName val="Zestawienie_wycen"/>
      <sheetName val="Skład__M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Jaroszow1"/>
      <sheetName val="Loan Schedule USD"/>
      <sheetName val="Loan_Schedule_USD"/>
    </sheetNames>
    <sheetDataSet>
      <sheetData sheetId="0" refreshError="1"/>
      <sheetData sheetId="1" refreshError="1"/>
      <sheetData sheetId="2">
        <row r="5">
          <cell r="B5">
            <v>7.2499999999999995E-2</v>
          </cell>
        </row>
      </sheetData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rosno -&gt; grupę, amortyzację"/>
      <sheetName val="krosno __ grupę_ amortyzację"/>
      <sheetName val="krosno_-&gt;_grupę,_amortyzację"/>
    </sheetNames>
    <sheetDataSet>
      <sheetData sheetId="0">
        <row r="2">
          <cell r="J2">
            <v>1.1000000000000001</v>
          </cell>
          <cell r="M2">
            <v>0</v>
          </cell>
        </row>
        <row r="3">
          <cell r="J3">
            <v>1.1000000000000001</v>
          </cell>
          <cell r="M3">
            <v>0</v>
          </cell>
        </row>
        <row r="4">
          <cell r="J4">
            <v>1.1000000000000001</v>
          </cell>
          <cell r="M4">
            <v>0</v>
          </cell>
        </row>
        <row r="5">
          <cell r="J5">
            <v>1.1000000000000001</v>
          </cell>
          <cell r="M5">
            <v>0</v>
          </cell>
        </row>
        <row r="6">
          <cell r="J6">
            <v>1.2</v>
          </cell>
          <cell r="M6">
            <v>3212.1</v>
          </cell>
        </row>
        <row r="7">
          <cell r="J7">
            <v>1.2</v>
          </cell>
          <cell r="M7">
            <v>3211.86</v>
          </cell>
        </row>
        <row r="8">
          <cell r="J8">
            <v>1.2</v>
          </cell>
          <cell r="M8">
            <v>3592.44</v>
          </cell>
        </row>
        <row r="9">
          <cell r="J9">
            <v>1.2</v>
          </cell>
          <cell r="M9">
            <v>1486.86</v>
          </cell>
        </row>
        <row r="10">
          <cell r="J10">
            <v>1.2</v>
          </cell>
          <cell r="M10">
            <v>1486.86</v>
          </cell>
        </row>
        <row r="11">
          <cell r="J11">
            <v>1.2</v>
          </cell>
          <cell r="M11">
            <v>1486.86</v>
          </cell>
        </row>
        <row r="12">
          <cell r="J12">
            <v>1.2</v>
          </cell>
          <cell r="M12">
            <v>1486.86</v>
          </cell>
        </row>
        <row r="13">
          <cell r="J13">
            <v>2</v>
          </cell>
          <cell r="M13">
            <v>3779.88</v>
          </cell>
        </row>
        <row r="14">
          <cell r="J14">
            <v>2</v>
          </cell>
          <cell r="M14">
            <v>3779.88</v>
          </cell>
        </row>
        <row r="15">
          <cell r="J15">
            <v>2</v>
          </cell>
          <cell r="M15">
            <v>4091.58</v>
          </cell>
        </row>
        <row r="16">
          <cell r="J16">
            <v>2</v>
          </cell>
          <cell r="M16">
            <v>4615.92</v>
          </cell>
        </row>
        <row r="17">
          <cell r="J17">
            <v>2</v>
          </cell>
          <cell r="M17">
            <v>4615.92</v>
          </cell>
        </row>
        <row r="18">
          <cell r="J18">
            <v>2</v>
          </cell>
          <cell r="M18">
            <v>4615.92</v>
          </cell>
        </row>
        <row r="19">
          <cell r="J19">
            <v>2</v>
          </cell>
          <cell r="M19">
            <v>4615.92</v>
          </cell>
        </row>
        <row r="20">
          <cell r="J20">
            <v>2</v>
          </cell>
          <cell r="M20">
            <v>4615.92</v>
          </cell>
        </row>
        <row r="21">
          <cell r="J21">
            <v>2</v>
          </cell>
          <cell r="M21">
            <v>4615.92</v>
          </cell>
        </row>
        <row r="22">
          <cell r="J22">
            <v>2</v>
          </cell>
          <cell r="M22">
            <v>3598.62</v>
          </cell>
        </row>
        <row r="23">
          <cell r="J23">
            <v>2</v>
          </cell>
          <cell r="M23">
            <v>3708.72</v>
          </cell>
        </row>
        <row r="24">
          <cell r="J24">
            <v>2</v>
          </cell>
          <cell r="M24">
            <v>3708.72</v>
          </cell>
        </row>
        <row r="25">
          <cell r="J25">
            <v>2</v>
          </cell>
          <cell r="M25">
            <v>3708.72</v>
          </cell>
        </row>
        <row r="26">
          <cell r="J26">
            <v>2</v>
          </cell>
          <cell r="M26">
            <v>3708.72</v>
          </cell>
        </row>
        <row r="27">
          <cell r="J27">
            <v>2</v>
          </cell>
          <cell r="M27">
            <v>3708.72</v>
          </cell>
        </row>
        <row r="28">
          <cell r="J28">
            <v>2</v>
          </cell>
          <cell r="M28">
            <v>3708.72</v>
          </cell>
        </row>
        <row r="29">
          <cell r="J29">
            <v>3.1</v>
          </cell>
          <cell r="M29">
            <v>5175.3599999999997</v>
          </cell>
        </row>
        <row r="30">
          <cell r="J30">
            <v>3.1</v>
          </cell>
          <cell r="M30">
            <v>3708.72</v>
          </cell>
        </row>
        <row r="31">
          <cell r="J31">
            <v>3.1</v>
          </cell>
          <cell r="M31">
            <v>3708.72</v>
          </cell>
        </row>
        <row r="32">
          <cell r="J32">
            <v>3.1</v>
          </cell>
          <cell r="M32">
            <v>3708.72</v>
          </cell>
        </row>
        <row r="33">
          <cell r="J33">
            <v>3.1</v>
          </cell>
          <cell r="M33">
            <v>3708.72</v>
          </cell>
        </row>
        <row r="34">
          <cell r="J34">
            <v>3.1</v>
          </cell>
          <cell r="M34">
            <v>3708.72</v>
          </cell>
        </row>
        <row r="35">
          <cell r="J35">
            <v>3.1</v>
          </cell>
          <cell r="M35">
            <v>3708.72</v>
          </cell>
        </row>
        <row r="36">
          <cell r="J36">
            <v>3.1</v>
          </cell>
          <cell r="M36">
            <v>3708.72</v>
          </cell>
        </row>
        <row r="37">
          <cell r="J37">
            <v>3.1</v>
          </cell>
          <cell r="M37">
            <v>3708.72</v>
          </cell>
        </row>
        <row r="38">
          <cell r="J38">
            <v>4</v>
          </cell>
          <cell r="M38">
            <v>3592.44</v>
          </cell>
        </row>
        <row r="39">
          <cell r="J39">
            <v>4</v>
          </cell>
          <cell r="M39">
            <v>3592.44</v>
          </cell>
        </row>
        <row r="40">
          <cell r="J40">
            <v>4</v>
          </cell>
          <cell r="M40">
            <v>3212.1</v>
          </cell>
        </row>
        <row r="41">
          <cell r="J41">
            <v>5</v>
          </cell>
          <cell r="M41">
            <v>0</v>
          </cell>
        </row>
        <row r="42">
          <cell r="J42">
            <v>5</v>
          </cell>
          <cell r="M42">
            <v>0</v>
          </cell>
        </row>
        <row r="43">
          <cell r="J43">
            <v>5</v>
          </cell>
          <cell r="M43">
            <v>0</v>
          </cell>
        </row>
        <row r="44">
          <cell r="J44">
            <v>5</v>
          </cell>
          <cell r="M44">
            <v>0</v>
          </cell>
        </row>
        <row r="45">
          <cell r="J45">
            <v>5</v>
          </cell>
          <cell r="M45">
            <v>0</v>
          </cell>
        </row>
        <row r="46">
          <cell r="J46">
            <v>5</v>
          </cell>
          <cell r="M46">
            <v>0</v>
          </cell>
        </row>
        <row r="47">
          <cell r="J47">
            <v>6</v>
          </cell>
          <cell r="M47">
            <v>0</v>
          </cell>
        </row>
        <row r="48">
          <cell r="J48">
            <v>6</v>
          </cell>
          <cell r="M48">
            <v>0</v>
          </cell>
        </row>
        <row r="49">
          <cell r="J49">
            <v>6</v>
          </cell>
          <cell r="M49">
            <v>0</v>
          </cell>
        </row>
        <row r="50">
          <cell r="J50">
            <v>6</v>
          </cell>
          <cell r="M50">
            <v>0</v>
          </cell>
        </row>
        <row r="51">
          <cell r="J51">
            <v>6</v>
          </cell>
          <cell r="M51">
            <v>0</v>
          </cell>
        </row>
        <row r="52">
          <cell r="J52">
            <v>6</v>
          </cell>
          <cell r="M52">
            <v>0</v>
          </cell>
        </row>
        <row r="53">
          <cell r="J53">
            <v>6</v>
          </cell>
          <cell r="M53">
            <v>0</v>
          </cell>
        </row>
        <row r="54">
          <cell r="J54">
            <v>6</v>
          </cell>
          <cell r="M54">
            <v>888.54</v>
          </cell>
        </row>
        <row r="55">
          <cell r="J55">
            <v>7</v>
          </cell>
          <cell r="M55">
            <v>1486.86</v>
          </cell>
        </row>
        <row r="56">
          <cell r="J56">
            <v>7</v>
          </cell>
          <cell r="M56">
            <v>1486.86</v>
          </cell>
        </row>
        <row r="57">
          <cell r="J57">
            <v>7</v>
          </cell>
          <cell r="M57">
            <v>1709.7</v>
          </cell>
        </row>
        <row r="58">
          <cell r="J58">
            <v>7</v>
          </cell>
          <cell r="M58">
            <v>1486.86</v>
          </cell>
        </row>
        <row r="59">
          <cell r="J59">
            <v>8</v>
          </cell>
          <cell r="M59">
            <v>3212.1</v>
          </cell>
        </row>
        <row r="60">
          <cell r="J60">
            <v>8</v>
          </cell>
          <cell r="M60">
            <v>3212.1</v>
          </cell>
        </row>
        <row r="61">
          <cell r="J61">
            <v>8</v>
          </cell>
          <cell r="M61">
            <v>3084.66</v>
          </cell>
        </row>
        <row r="62">
          <cell r="J62">
            <v>8</v>
          </cell>
          <cell r="M62">
            <v>3084.66</v>
          </cell>
        </row>
        <row r="63">
          <cell r="J63">
            <v>8</v>
          </cell>
          <cell r="M63">
            <v>979.14</v>
          </cell>
        </row>
        <row r="64">
          <cell r="J64">
            <v>8</v>
          </cell>
          <cell r="M64">
            <v>0</v>
          </cell>
        </row>
        <row r="65">
          <cell r="J65">
            <v>8</v>
          </cell>
          <cell r="M65">
            <v>0</v>
          </cell>
        </row>
        <row r="66">
          <cell r="J66">
            <v>8</v>
          </cell>
          <cell r="M66">
            <v>1241.3399999999999</v>
          </cell>
        </row>
        <row r="67">
          <cell r="J67">
            <v>8</v>
          </cell>
          <cell r="M67">
            <v>0</v>
          </cell>
        </row>
        <row r="68">
          <cell r="J68">
            <v>8</v>
          </cell>
          <cell r="M68">
            <v>0</v>
          </cell>
        </row>
        <row r="69">
          <cell r="J69">
            <v>8</v>
          </cell>
          <cell r="M69">
            <v>0</v>
          </cell>
        </row>
        <row r="70">
          <cell r="J70">
            <v>8</v>
          </cell>
          <cell r="M70">
            <v>0</v>
          </cell>
        </row>
        <row r="71">
          <cell r="J71">
            <v>8</v>
          </cell>
          <cell r="M71">
            <v>0</v>
          </cell>
        </row>
        <row r="72">
          <cell r="J72">
            <v>8</v>
          </cell>
          <cell r="M72">
            <v>0</v>
          </cell>
        </row>
        <row r="73">
          <cell r="J73">
            <v>8</v>
          </cell>
          <cell r="M73">
            <v>0</v>
          </cell>
        </row>
        <row r="74">
          <cell r="J74">
            <v>8</v>
          </cell>
          <cell r="M74">
            <v>0</v>
          </cell>
        </row>
        <row r="75">
          <cell r="J75">
            <v>8</v>
          </cell>
          <cell r="M75">
            <v>1241.3399999999999</v>
          </cell>
        </row>
        <row r="76">
          <cell r="J76">
            <v>8</v>
          </cell>
          <cell r="M76">
            <v>187.62</v>
          </cell>
        </row>
        <row r="77">
          <cell r="J77">
            <v>8</v>
          </cell>
          <cell r="M77">
            <v>48.18</v>
          </cell>
        </row>
        <row r="78">
          <cell r="J78">
            <v>8</v>
          </cell>
          <cell r="M78">
            <v>48.18</v>
          </cell>
        </row>
        <row r="79">
          <cell r="J79">
            <v>8</v>
          </cell>
          <cell r="M79">
            <v>48.18</v>
          </cell>
        </row>
        <row r="80">
          <cell r="J80">
            <v>8</v>
          </cell>
          <cell r="M80">
            <v>48.18</v>
          </cell>
        </row>
        <row r="81">
          <cell r="J81">
            <v>8</v>
          </cell>
          <cell r="M81">
            <v>48.18</v>
          </cell>
        </row>
        <row r="82">
          <cell r="J82">
            <v>9</v>
          </cell>
          <cell r="M82">
            <v>0</v>
          </cell>
        </row>
        <row r="83">
          <cell r="J83">
            <v>9</v>
          </cell>
          <cell r="M83">
            <v>0</v>
          </cell>
        </row>
        <row r="84">
          <cell r="J84">
            <v>9</v>
          </cell>
          <cell r="M84">
            <v>0</v>
          </cell>
        </row>
        <row r="85">
          <cell r="J85">
            <v>9</v>
          </cell>
          <cell r="M85">
            <v>0</v>
          </cell>
        </row>
        <row r="86">
          <cell r="J86">
            <v>3.2</v>
          </cell>
          <cell r="M86">
            <v>6541.08</v>
          </cell>
        </row>
        <row r="87">
          <cell r="J87">
            <v>3.2</v>
          </cell>
          <cell r="M87">
            <v>6541.08</v>
          </cell>
        </row>
      </sheetData>
      <sheetData sheetId="1">
        <row r="2">
          <cell r="J2">
            <v>1.1000000000000001</v>
          </cell>
        </row>
      </sheetData>
      <sheetData sheetId="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W_PRZ_BILANS"/>
      <sheetName val="finansowanie"/>
      <sheetName val="koszty_tab16b"/>
      <sheetName val="roboczy"/>
      <sheetName val="Loan Schedule1"/>
      <sheetName val="Loan Schedule2"/>
      <sheetName val="CBA"/>
      <sheetName val="do cba"/>
      <sheetName val="war"/>
      <sheetName val="Popyt_woda"/>
      <sheetName val="Popyt_Scieki"/>
      <sheetName val="Inwest"/>
      <sheetName val="inc"/>
      <sheetName val="st"/>
      <sheetName val="do raportu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">
          <cell r="B8">
            <v>0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1NOWE"/>
    </sheetNames>
    <sheetDataSet>
      <sheetData sheetId="0" refreshError="1">
        <row r="4">
          <cell r="G4" t="str">
            <v>************</v>
          </cell>
        </row>
        <row r="53">
          <cell r="B53" t="str">
            <v>Zobowiązania długoterminowe (F-01 dz3 poz 01)</v>
          </cell>
          <cell r="C53">
            <v>3</v>
          </cell>
          <cell r="D53">
            <v>3</v>
          </cell>
          <cell r="E53">
            <v>4</v>
          </cell>
          <cell r="F53">
            <v>1</v>
          </cell>
        </row>
        <row r="55">
          <cell r="B55" t="str">
            <v>Zobowiązania biezace (F-01 dz.3 poz 04)</v>
          </cell>
          <cell r="C55">
            <v>1</v>
          </cell>
          <cell r="D55">
            <v>2</v>
          </cell>
          <cell r="E55">
            <v>4</v>
          </cell>
          <cell r="F55">
            <v>2</v>
          </cell>
        </row>
        <row r="60">
          <cell r="B60" t="str">
            <v>KAPITAŁY WŁASNE</v>
          </cell>
          <cell r="C60">
            <v>1</v>
          </cell>
          <cell r="D60">
            <v>1</v>
          </cell>
          <cell r="E60">
            <v>1</v>
          </cell>
          <cell r="F60">
            <v>1</v>
          </cell>
          <cell r="G60">
            <v>2</v>
          </cell>
        </row>
        <row r="68">
          <cell r="G68" t="str">
            <v>wartości</v>
          </cell>
        </row>
        <row r="69">
          <cell r="G69" t="str">
            <v>zalecane</v>
          </cell>
        </row>
        <row r="74">
          <cell r="G74" t="str">
            <v>&gt;&gt;33%</v>
          </cell>
        </row>
        <row r="75">
          <cell r="G75" t="str">
            <v>&lt;&lt;33%</v>
          </cell>
        </row>
        <row r="78">
          <cell r="G78" t="str">
            <v>&gt;100%</v>
          </cell>
        </row>
        <row r="79">
          <cell r="G79" t="str">
            <v>150-200%</v>
          </cell>
        </row>
        <row r="80">
          <cell r="G80" t="str">
            <v>&lt;100%</v>
          </cell>
        </row>
        <row r="82">
          <cell r="G82" t="str">
            <v>&gt;&gt;0</v>
          </cell>
        </row>
        <row r="83">
          <cell r="G83" t="str">
            <v>30-90</v>
          </cell>
        </row>
        <row r="84">
          <cell r="G84" t="str">
            <v>&gt;0.50</v>
          </cell>
        </row>
        <row r="85">
          <cell r="B85" t="str">
            <v xml:space="preserve">Wskaźnik bieżącej płynności </v>
          </cell>
          <cell r="C85">
            <v>3</v>
          </cell>
          <cell r="D85">
            <v>1</v>
          </cell>
          <cell r="E85">
            <v>1.5</v>
          </cell>
          <cell r="F85">
            <v>4</v>
          </cell>
          <cell r="G85" t="str">
            <v>1.2-2</v>
          </cell>
          <cell r="H85" t="str">
            <v>1.2-2</v>
          </cell>
        </row>
        <row r="86">
          <cell r="B86" t="str">
            <v>Wskaźnik płynności szybki</v>
          </cell>
          <cell r="C86">
            <v>2</v>
          </cell>
          <cell r="D86">
            <v>0.5</v>
          </cell>
          <cell r="E86">
            <v>0.75</v>
          </cell>
          <cell r="F86">
            <v>2</v>
          </cell>
          <cell r="G86" t="str">
            <v>1-1.5</v>
          </cell>
          <cell r="H86" t="str">
            <v>1-1.5</v>
          </cell>
        </row>
        <row r="87">
          <cell r="G87" t="str">
            <v>ok.0.2</v>
          </cell>
        </row>
        <row r="89">
          <cell r="G89" t="str">
            <v>&gt;1</v>
          </cell>
        </row>
        <row r="90">
          <cell r="B90" t="str">
            <v>Cykl zapasów  w dniach**</v>
          </cell>
          <cell r="C90">
            <v>90</v>
          </cell>
          <cell r="D90">
            <v>60</v>
          </cell>
          <cell r="E90">
            <v>270</v>
          </cell>
          <cell r="F90">
            <v>288</v>
          </cell>
        </row>
        <row r="92">
          <cell r="B92" t="str">
            <v>Cykl ściągania należności w dniach**</v>
          </cell>
          <cell r="C92">
            <v>90</v>
          </cell>
          <cell r="D92">
            <v>45</v>
          </cell>
          <cell r="E92">
            <v>202.5</v>
          </cell>
          <cell r="F92">
            <v>205.71428571428569</v>
          </cell>
          <cell r="G92" t="str">
            <v>&lt;50</v>
          </cell>
          <cell r="H92" t="str">
            <v>&lt;50</v>
          </cell>
        </row>
        <row r="93">
          <cell r="G93" t="str">
            <v>&lt;50</v>
          </cell>
        </row>
        <row r="94">
          <cell r="B94" t="str">
            <v>Cykl płacenia zobowiązań w dniach**</v>
          </cell>
          <cell r="C94">
            <v>45</v>
          </cell>
          <cell r="D94">
            <v>72</v>
          </cell>
          <cell r="E94">
            <v>216</v>
          </cell>
          <cell r="F94">
            <v>102.85714285714285</v>
          </cell>
        </row>
        <row r="96">
          <cell r="G96" t="str">
            <v>mały</v>
          </cell>
        </row>
        <row r="97">
          <cell r="G97" t="str">
            <v>mały</v>
          </cell>
        </row>
        <row r="99">
          <cell r="G99" t="str">
            <v>57-67%</v>
          </cell>
        </row>
        <row r="100">
          <cell r="G100" t="str">
            <v>&lt;200%</v>
          </cell>
        </row>
        <row r="101">
          <cell r="G101" t="str">
            <v>&gt;&gt;10%</v>
          </cell>
        </row>
        <row r="103">
          <cell r="G103" t="str">
            <v>&gt;0</v>
          </cell>
        </row>
        <row r="104">
          <cell r="B104" t="str">
            <v xml:space="preserve">Rentowność sprzedaży netto </v>
          </cell>
          <cell r="C104">
            <v>1</v>
          </cell>
          <cell r="D104">
            <v>0.25</v>
          </cell>
          <cell r="E104">
            <v>0.25</v>
          </cell>
          <cell r="F104">
            <v>0.2857142857142857</v>
          </cell>
          <cell r="G104" t="str">
            <v>&gt;0</v>
          </cell>
          <cell r="H104" t="str">
            <v>&gt;0</v>
          </cell>
        </row>
        <row r="105">
          <cell r="B105" t="str">
            <v xml:space="preserve">Rentowność działalności podstawowej </v>
          </cell>
          <cell r="C105">
            <v>0.5</v>
          </cell>
          <cell r="D105">
            <v>0.25</v>
          </cell>
          <cell r="E105">
            <v>0.25</v>
          </cell>
          <cell r="F105">
            <v>0.2857142857142857</v>
          </cell>
          <cell r="G105" t="str">
            <v>&gt;&gt;0</v>
          </cell>
          <cell r="H105" t="str">
            <v>&gt;&gt;0</v>
          </cell>
        </row>
        <row r="106">
          <cell r="G106" t="str">
            <v>&gt;0</v>
          </cell>
        </row>
        <row r="107">
          <cell r="G107" t="str">
            <v>&gt;0</v>
          </cell>
        </row>
        <row r="108">
          <cell r="G108" t="str">
            <v>&gt;1</v>
          </cell>
        </row>
        <row r="109">
          <cell r="G109" t="str">
            <v>&gt;20%</v>
          </cell>
        </row>
        <row r="110">
          <cell r="G110" t="str">
            <v>&gt;0</v>
          </cell>
        </row>
        <row r="111">
          <cell r="G111" t="str">
            <v>&lt;300%</v>
          </cell>
        </row>
        <row r="112">
          <cell r="G112" t="str">
            <v>&gt;20%</v>
          </cell>
        </row>
        <row r="113">
          <cell r="G113" t="str">
            <v>&lt;90%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s"/>
      <sheetName val="zest"/>
      <sheetName val="Jaroszow1"/>
      <sheetName val="Makro1"/>
      <sheetName val="Loan Schedule USD"/>
      <sheetName val="Loan Schedule PLN"/>
      <sheetName val="Loan_Schedule_USD"/>
      <sheetName val="Loan_Schedule_PLN"/>
    </sheetNames>
    <sheetDataSet>
      <sheetData sheetId="0"/>
      <sheetData sheetId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oszty"/>
    </sheetNames>
    <sheetDataSet>
      <sheetData sheetId="0">
        <row r="1">
          <cell r="A1" t="str">
            <v>Wydział</v>
          </cell>
          <cell r="B1" t="str">
            <v>Konto</v>
          </cell>
          <cell r="C1" t="str">
            <v>Nazwa</v>
          </cell>
          <cell r="D1" t="str">
            <v>BO Wn</v>
          </cell>
          <cell r="E1" t="str">
            <v>BO Ma</v>
          </cell>
          <cell r="F1" t="str">
            <v>S Wn</v>
          </cell>
          <cell r="G1" t="str">
            <v>S Ma</v>
          </cell>
          <cell r="H1" t="str">
            <v>SS 1</v>
          </cell>
          <cell r="I1" t="str">
            <v>Klasa</v>
          </cell>
          <cell r="J1" t="str">
            <v>Rodzaj</v>
          </cell>
        </row>
        <row r="2">
          <cell r="A2" t="str">
            <v>14</v>
          </cell>
          <cell r="B2" t="str">
            <v>500 /1-14-000</v>
          </cell>
          <cell r="C2" t="str">
            <v>Tkalnia, Roboty w toku</v>
          </cell>
          <cell r="D2">
            <v>465488.36</v>
          </cell>
          <cell r="E2">
            <v>0</v>
          </cell>
          <cell r="F2">
            <v>492407.59</v>
          </cell>
          <cell r="G2">
            <v>0</v>
          </cell>
          <cell r="H2">
            <v>-26919.23000000004</v>
          </cell>
          <cell r="I2" t="str">
            <v>Bezpośrednie</v>
          </cell>
          <cell r="J2" t="str">
            <v>Produkcja w toku</v>
          </cell>
        </row>
        <row r="3">
          <cell r="A3" t="str">
            <v>14</v>
          </cell>
          <cell r="B3" t="str">
            <v>500 /1-14-112</v>
          </cell>
          <cell r="C3" t="str">
            <v>Tkalnia, Zu§.prz‘dzy</v>
          </cell>
          <cell r="D3">
            <v>0</v>
          </cell>
          <cell r="E3">
            <v>0</v>
          </cell>
          <cell r="F3">
            <v>2977213.29</v>
          </cell>
          <cell r="G3">
            <v>37831.599999999999</v>
          </cell>
          <cell r="H3">
            <v>2939381.69</v>
          </cell>
          <cell r="I3" t="str">
            <v>Bezpośrednie</v>
          </cell>
          <cell r="J3" t="str">
            <v>Przędza z zakupu</v>
          </cell>
        </row>
        <row r="4">
          <cell r="A4" t="str">
            <v>14</v>
          </cell>
          <cell r="B4" t="str">
            <v>500 /1-14-113</v>
          </cell>
          <cell r="C4" t="str">
            <v>Tkalnia, Odpady</v>
          </cell>
          <cell r="D4">
            <v>0</v>
          </cell>
          <cell r="E4">
            <v>0</v>
          </cell>
          <cell r="F4">
            <v>-1148.18</v>
          </cell>
          <cell r="G4">
            <v>0</v>
          </cell>
          <cell r="H4">
            <v>-1148.18</v>
          </cell>
          <cell r="I4" t="str">
            <v>Bezpośrednie</v>
          </cell>
          <cell r="J4" t="str">
            <v>Odpady</v>
          </cell>
        </row>
        <row r="5">
          <cell r="A5" t="str">
            <v>14</v>
          </cell>
          <cell r="B5" t="str">
            <v>500 /1-14-122</v>
          </cell>
          <cell r="C5" t="str">
            <v>Tkalnia, Zu§.žr.pomocn.</v>
          </cell>
          <cell r="D5">
            <v>0</v>
          </cell>
          <cell r="E5">
            <v>0</v>
          </cell>
          <cell r="F5">
            <v>1830</v>
          </cell>
          <cell r="G5">
            <v>0</v>
          </cell>
          <cell r="H5">
            <v>1830</v>
          </cell>
          <cell r="I5" t="str">
            <v>Bezpośrednie</v>
          </cell>
          <cell r="J5" t="str">
            <v>Barwniki i środki pomocnicze</v>
          </cell>
        </row>
        <row r="6">
          <cell r="A6" t="str">
            <v>14</v>
          </cell>
          <cell r="B6" t="str">
            <v>500 /1-14-301</v>
          </cell>
          <cell r="C6" t="str">
            <v>Tkalnia, Zu§.prz.w’.-zgrz.</v>
          </cell>
          <cell r="D6">
            <v>0</v>
          </cell>
          <cell r="E6">
            <v>0</v>
          </cell>
          <cell r="F6">
            <v>236281.3</v>
          </cell>
          <cell r="G6">
            <v>4412.37</v>
          </cell>
          <cell r="H6">
            <v>231868.93</v>
          </cell>
          <cell r="I6" t="str">
            <v>Bezpośrednie</v>
          </cell>
          <cell r="J6" t="str">
            <v>Przędza własna</v>
          </cell>
        </row>
        <row r="7">
          <cell r="A7" t="str">
            <v>14</v>
          </cell>
          <cell r="B7" t="str">
            <v>500 /1-14-302</v>
          </cell>
          <cell r="C7" t="str">
            <v>Tkalnia, Zu§.prz.w’.-p˘’cz.</v>
          </cell>
          <cell r="D7">
            <v>0</v>
          </cell>
          <cell r="E7">
            <v>0</v>
          </cell>
          <cell r="F7">
            <v>1048927.51</v>
          </cell>
          <cell r="G7">
            <v>14972.09</v>
          </cell>
          <cell r="H7">
            <v>1033955.42</v>
          </cell>
          <cell r="I7" t="str">
            <v>Bezpośrednie</v>
          </cell>
          <cell r="J7" t="str">
            <v>Przędza własna</v>
          </cell>
        </row>
        <row r="8">
          <cell r="A8" t="str">
            <v>14</v>
          </cell>
          <cell r="B8" t="str">
            <v>500 /1-14-303</v>
          </cell>
          <cell r="C8" t="str">
            <v>Tkalnia, Zu§.prz.w’.-baw.</v>
          </cell>
          <cell r="D8">
            <v>0</v>
          </cell>
          <cell r="E8">
            <v>0</v>
          </cell>
          <cell r="F8">
            <v>755104.93</v>
          </cell>
          <cell r="G8">
            <v>12963.65</v>
          </cell>
          <cell r="H8">
            <v>742141.28</v>
          </cell>
          <cell r="I8" t="str">
            <v>Bezpośrednie</v>
          </cell>
          <cell r="J8" t="str">
            <v>Przędza własna</v>
          </cell>
        </row>
        <row r="9">
          <cell r="A9" t="str">
            <v>14</v>
          </cell>
          <cell r="B9" t="str">
            <v>500 /1-14-304</v>
          </cell>
          <cell r="C9" t="str">
            <v>Tkalnia, Zu§.prz.w’.-poz.</v>
          </cell>
          <cell r="D9">
            <v>0</v>
          </cell>
          <cell r="E9">
            <v>0</v>
          </cell>
          <cell r="F9">
            <v>800.33</v>
          </cell>
          <cell r="G9">
            <v>193.68</v>
          </cell>
          <cell r="H9">
            <v>606.65000000000009</v>
          </cell>
          <cell r="I9" t="str">
            <v>Bezpośrednie</v>
          </cell>
          <cell r="J9" t="str">
            <v>Przędza własna</v>
          </cell>
        </row>
        <row r="10">
          <cell r="A10" t="str">
            <v>14</v>
          </cell>
          <cell r="B10" t="str">
            <v>500 /1-14-410</v>
          </cell>
          <cell r="C10" t="str">
            <v>Tkalnia, Wynagr.-osobowy f.p’a</v>
          </cell>
          <cell r="D10">
            <v>0</v>
          </cell>
          <cell r="E10">
            <v>0</v>
          </cell>
          <cell r="F10">
            <v>578040.57999999996</v>
          </cell>
          <cell r="G10">
            <v>10639.66</v>
          </cell>
          <cell r="H10">
            <v>567400.91999999993</v>
          </cell>
          <cell r="I10" t="str">
            <v>Bezpośrednie</v>
          </cell>
          <cell r="J10" t="str">
            <v>Wynagrodzenia bezp. z narz.</v>
          </cell>
        </row>
        <row r="11">
          <cell r="A11" t="str">
            <v>14</v>
          </cell>
          <cell r="B11" t="str">
            <v>500 /1-14-522</v>
          </cell>
          <cell r="C11" t="str">
            <v>Tkalnia, Narzuty na p’ace</v>
          </cell>
          <cell r="D11">
            <v>0</v>
          </cell>
          <cell r="E11">
            <v>0</v>
          </cell>
          <cell r="F11">
            <v>255327.72</v>
          </cell>
          <cell r="G11">
            <v>7015.83</v>
          </cell>
          <cell r="H11">
            <v>248311.89</v>
          </cell>
          <cell r="I11" t="str">
            <v>Bezpośrednie</v>
          </cell>
          <cell r="J11" t="str">
            <v>Wynagrodzenia bezp. z narz.</v>
          </cell>
        </row>
        <row r="12">
          <cell r="A12" t="str">
            <v>14</v>
          </cell>
          <cell r="B12" t="str">
            <v>500 /1-14-800</v>
          </cell>
          <cell r="C12" t="str">
            <v>Tkalnia, koszty zakupu</v>
          </cell>
          <cell r="D12">
            <v>0</v>
          </cell>
          <cell r="E12">
            <v>0</v>
          </cell>
          <cell r="F12">
            <v>26975.85</v>
          </cell>
          <cell r="G12">
            <v>570.94000000000005</v>
          </cell>
          <cell r="H12">
            <v>26404.91</v>
          </cell>
          <cell r="I12" t="str">
            <v>Bezpośrednie</v>
          </cell>
          <cell r="J12" t="str">
            <v>Koszty zakupu</v>
          </cell>
        </row>
        <row r="13">
          <cell r="A13" t="str">
            <v>14</v>
          </cell>
          <cell r="B13" t="str">
            <v>500 /1-14-813</v>
          </cell>
          <cell r="C13" t="str">
            <v>Tkalnia, Us’ugi Farb.</v>
          </cell>
          <cell r="D13">
            <v>0</v>
          </cell>
          <cell r="E13">
            <v>0</v>
          </cell>
          <cell r="F13">
            <v>459499.06</v>
          </cell>
          <cell r="G13">
            <v>0</v>
          </cell>
          <cell r="H13">
            <v>459499.06</v>
          </cell>
          <cell r="I13" t="str">
            <v>Bezpośrednie</v>
          </cell>
          <cell r="J13" t="str">
            <v>Usługi Farbiarni</v>
          </cell>
        </row>
        <row r="14">
          <cell r="A14" t="str">
            <v>15</v>
          </cell>
          <cell r="B14" t="str">
            <v>500 /1-15-000</v>
          </cell>
          <cell r="C14" t="str">
            <v>Wyko¤czalnia, Roboty w toku</v>
          </cell>
          <cell r="D14">
            <v>162743.78</v>
          </cell>
          <cell r="E14">
            <v>0</v>
          </cell>
          <cell r="F14">
            <v>261230.19</v>
          </cell>
          <cell r="G14">
            <v>0</v>
          </cell>
          <cell r="H14">
            <v>-98486.41</v>
          </cell>
          <cell r="I14" t="str">
            <v>Bezpośrednie</v>
          </cell>
          <cell r="J14" t="str">
            <v>Produkcja w toku</v>
          </cell>
        </row>
        <row r="15">
          <cell r="A15" t="str">
            <v>15</v>
          </cell>
          <cell r="B15" t="str">
            <v>500 /1-15-112</v>
          </cell>
          <cell r="C15" t="str">
            <v>Wyko¤czalnia, Zu§.prz‘dzy z za</v>
          </cell>
          <cell r="D15">
            <v>0</v>
          </cell>
          <cell r="E15">
            <v>0</v>
          </cell>
          <cell r="F15">
            <v>27335.4</v>
          </cell>
          <cell r="G15">
            <v>0</v>
          </cell>
          <cell r="H15">
            <v>27335.4</v>
          </cell>
          <cell r="I15" t="str">
            <v>Bezpośrednie</v>
          </cell>
          <cell r="J15" t="str">
            <v>Przędza z zakupu</v>
          </cell>
        </row>
        <row r="16">
          <cell r="A16" t="str">
            <v>15</v>
          </cell>
          <cell r="B16" t="str">
            <v>500 /1-15-113</v>
          </cell>
          <cell r="C16" t="str">
            <v>Wyko¤czalnia, Odpady</v>
          </cell>
          <cell r="D16">
            <v>0</v>
          </cell>
          <cell r="E16">
            <v>0</v>
          </cell>
          <cell r="F16">
            <v>-15303.9</v>
          </cell>
          <cell r="G16">
            <v>0</v>
          </cell>
          <cell r="H16">
            <v>-15303.9</v>
          </cell>
          <cell r="I16" t="str">
            <v>Bezpośrednie</v>
          </cell>
          <cell r="J16" t="str">
            <v>Odpady</v>
          </cell>
        </row>
        <row r="17">
          <cell r="A17" t="str">
            <v>15</v>
          </cell>
          <cell r="B17" t="str">
            <v>500 /1-15-114</v>
          </cell>
          <cell r="C17" t="str">
            <v>Wyko¤czalnia, Tkanina</v>
          </cell>
          <cell r="D17">
            <v>0</v>
          </cell>
          <cell r="E17">
            <v>0</v>
          </cell>
          <cell r="F17">
            <v>70614.7</v>
          </cell>
          <cell r="G17">
            <v>0</v>
          </cell>
          <cell r="H17">
            <v>70614.7</v>
          </cell>
          <cell r="I17" t="str">
            <v>Bezpośrednie</v>
          </cell>
          <cell r="J17" t="str">
            <v>Tkanina</v>
          </cell>
        </row>
        <row r="18">
          <cell r="A18" t="str">
            <v>15</v>
          </cell>
          <cell r="B18" t="str">
            <v>500 /1-15-121</v>
          </cell>
          <cell r="C18" t="str">
            <v>Wyko¤czalnia, Zu§.barwnik˘w</v>
          </cell>
          <cell r="D18">
            <v>0</v>
          </cell>
          <cell r="E18">
            <v>0</v>
          </cell>
          <cell r="F18">
            <v>122.5</v>
          </cell>
          <cell r="G18">
            <v>0</v>
          </cell>
          <cell r="H18">
            <v>122.5</v>
          </cell>
          <cell r="I18" t="str">
            <v>Bezpośrednie</v>
          </cell>
          <cell r="J18" t="str">
            <v>Barwniki i środki pomocnicze</v>
          </cell>
        </row>
        <row r="19">
          <cell r="A19" t="str">
            <v>15</v>
          </cell>
          <cell r="B19" t="str">
            <v>500 /1-15-122</v>
          </cell>
          <cell r="C19" t="str">
            <v>Wyko¤czalnia, Zu§.žr.pomocn.</v>
          </cell>
          <cell r="D19">
            <v>0</v>
          </cell>
          <cell r="E19">
            <v>0</v>
          </cell>
          <cell r="F19">
            <v>136607.45000000001</v>
          </cell>
          <cell r="G19">
            <v>478.93</v>
          </cell>
          <cell r="H19">
            <v>136128.52000000002</v>
          </cell>
          <cell r="I19" t="str">
            <v>Bezpośrednie</v>
          </cell>
          <cell r="J19" t="str">
            <v>Barwniki i środki pomocnicze</v>
          </cell>
        </row>
        <row r="20">
          <cell r="A20" t="str">
            <v>15</v>
          </cell>
          <cell r="B20" t="str">
            <v>500 /1-15-123</v>
          </cell>
          <cell r="C20" t="str">
            <v>Wyko¤czalnia, Zu§.papieru tran</v>
          </cell>
          <cell r="D20">
            <v>0</v>
          </cell>
          <cell r="E20">
            <v>0</v>
          </cell>
          <cell r="F20">
            <v>2295</v>
          </cell>
          <cell r="G20">
            <v>0</v>
          </cell>
          <cell r="H20">
            <v>2295</v>
          </cell>
          <cell r="I20" t="str">
            <v>Bezpośrednie</v>
          </cell>
          <cell r="J20" t="str">
            <v>Barwniki i środki pomocnicze</v>
          </cell>
        </row>
        <row r="21">
          <cell r="A21" t="str">
            <v>15</v>
          </cell>
          <cell r="B21" t="str">
            <v>500 /1-15-142</v>
          </cell>
          <cell r="C21" t="str">
            <v>Wyko¤czalnia, Mater.pozost.</v>
          </cell>
          <cell r="D21">
            <v>0</v>
          </cell>
          <cell r="E21">
            <v>0</v>
          </cell>
          <cell r="F21">
            <v>1154.29</v>
          </cell>
          <cell r="G21">
            <v>0</v>
          </cell>
          <cell r="H21">
            <v>1154.29</v>
          </cell>
          <cell r="I21" t="str">
            <v>Bezpośrednie</v>
          </cell>
          <cell r="J21" t="str">
            <v>Pozostałe materiały</v>
          </cell>
        </row>
        <row r="22">
          <cell r="A22" t="str">
            <v>15</v>
          </cell>
          <cell r="B22" t="str">
            <v>500 /1-15-231</v>
          </cell>
          <cell r="C22" t="str">
            <v>Wyko¤czalnia, Obr.obca-druk.tk</v>
          </cell>
          <cell r="D22">
            <v>0</v>
          </cell>
          <cell r="E22">
            <v>0</v>
          </cell>
          <cell r="F22">
            <v>1086.49</v>
          </cell>
          <cell r="G22">
            <v>0</v>
          </cell>
          <cell r="H22">
            <v>1086.49</v>
          </cell>
          <cell r="I22" t="str">
            <v>Bezpośrednie</v>
          </cell>
          <cell r="J22" t="str">
            <v>Obróbka obca</v>
          </cell>
        </row>
        <row r="23">
          <cell r="A23" t="str">
            <v>15</v>
          </cell>
          <cell r="B23" t="str">
            <v>500 /1-15-233</v>
          </cell>
          <cell r="C23" t="str">
            <v>Wyko¤czalnia, Obr.obca-drapani</v>
          </cell>
          <cell r="D23">
            <v>0</v>
          </cell>
          <cell r="E23">
            <v>0</v>
          </cell>
          <cell r="F23">
            <v>2995.85</v>
          </cell>
          <cell r="G23">
            <v>0</v>
          </cell>
          <cell r="H23">
            <v>2995.85</v>
          </cell>
          <cell r="I23" t="str">
            <v>Bezpośrednie</v>
          </cell>
          <cell r="J23" t="str">
            <v>Obróbka obca</v>
          </cell>
        </row>
        <row r="24">
          <cell r="A24" t="str">
            <v>15</v>
          </cell>
          <cell r="B24" t="str">
            <v>500 /1-15-410</v>
          </cell>
          <cell r="C24" t="str">
            <v>Wyko¤czalnia, Wynagr.-osobowy</v>
          </cell>
          <cell r="D24">
            <v>0</v>
          </cell>
          <cell r="E24">
            <v>0</v>
          </cell>
          <cell r="F24">
            <v>100604.43</v>
          </cell>
          <cell r="G24">
            <v>257.49</v>
          </cell>
          <cell r="H24">
            <v>100346.93999999999</v>
          </cell>
          <cell r="I24" t="str">
            <v>Bezpośrednie</v>
          </cell>
          <cell r="J24" t="str">
            <v>Wynagrodzenia bezp. z narz.</v>
          </cell>
        </row>
        <row r="25">
          <cell r="A25" t="str">
            <v>15</v>
          </cell>
          <cell r="B25" t="str">
            <v>500 /1-15-522</v>
          </cell>
          <cell r="C25" t="str">
            <v>Wyko¤czalnia, Narzuty na p’ace</v>
          </cell>
          <cell r="D25">
            <v>0</v>
          </cell>
          <cell r="E25">
            <v>0</v>
          </cell>
          <cell r="F25">
            <v>44430.09</v>
          </cell>
          <cell r="G25">
            <v>110.53</v>
          </cell>
          <cell r="H25">
            <v>44319.56</v>
          </cell>
          <cell r="I25" t="str">
            <v>Bezpośrednie</v>
          </cell>
          <cell r="J25" t="str">
            <v>Wynagrodzenia bezp. z narz.</v>
          </cell>
        </row>
        <row r="26">
          <cell r="A26" t="str">
            <v>15</v>
          </cell>
          <cell r="B26" t="str">
            <v>500 /1-15-800</v>
          </cell>
          <cell r="C26" t="str">
            <v>Wyko¤czalnia, K-ty zakupu</v>
          </cell>
          <cell r="D26">
            <v>0</v>
          </cell>
          <cell r="E26">
            <v>0</v>
          </cell>
          <cell r="F26">
            <v>4547.95</v>
          </cell>
          <cell r="G26">
            <v>22.81</v>
          </cell>
          <cell r="H26">
            <v>4525.1399999999994</v>
          </cell>
          <cell r="I26" t="str">
            <v>Bezpośrednie</v>
          </cell>
          <cell r="J26" t="str">
            <v>Koszty zakupu</v>
          </cell>
        </row>
        <row r="27">
          <cell r="A27" t="str">
            <v>15</v>
          </cell>
          <cell r="B27" t="str">
            <v>500 /1-15-813</v>
          </cell>
          <cell r="C27" t="str">
            <v>Wyko¤czalnia, Us’.Farb.</v>
          </cell>
          <cell r="D27">
            <v>0</v>
          </cell>
          <cell r="E27">
            <v>0</v>
          </cell>
          <cell r="F27">
            <v>1001086.93</v>
          </cell>
          <cell r="G27">
            <v>0</v>
          </cell>
          <cell r="H27">
            <v>1001086.93</v>
          </cell>
          <cell r="I27" t="str">
            <v>Bezpośrednie</v>
          </cell>
          <cell r="J27" t="str">
            <v>Usługi Farbiarni</v>
          </cell>
        </row>
        <row r="28">
          <cell r="A28" t="str">
            <v>14</v>
          </cell>
          <cell r="B28" t="str">
            <v>505 /1-14-122</v>
          </cell>
          <cell r="C28" t="str">
            <v>Tkalnia, Zu§.žr.pomocn.</v>
          </cell>
          <cell r="D28">
            <v>0</v>
          </cell>
          <cell r="E28">
            <v>0</v>
          </cell>
          <cell r="F28">
            <v>945</v>
          </cell>
          <cell r="G28">
            <v>0</v>
          </cell>
          <cell r="H28">
            <v>945</v>
          </cell>
          <cell r="I28" t="str">
            <v>Pośrednie</v>
          </cell>
          <cell r="J28" t="str">
            <v>Pozostałe koszty</v>
          </cell>
        </row>
        <row r="29">
          <cell r="A29" t="str">
            <v>14</v>
          </cell>
          <cell r="B29" t="str">
            <v>505 /1-14-142</v>
          </cell>
          <cell r="C29" t="str">
            <v>Tkalnia, Mater.pozost.</v>
          </cell>
          <cell r="D29">
            <v>0</v>
          </cell>
          <cell r="E29">
            <v>0</v>
          </cell>
          <cell r="F29">
            <v>8332.0499999999993</v>
          </cell>
          <cell r="G29">
            <v>0</v>
          </cell>
          <cell r="H29">
            <v>8332.0499999999993</v>
          </cell>
          <cell r="I29" t="str">
            <v>Pośrednie</v>
          </cell>
          <cell r="J29" t="str">
            <v>Pozostałe materiały</v>
          </cell>
        </row>
        <row r="30">
          <cell r="A30" t="str">
            <v>14</v>
          </cell>
          <cell r="B30" t="str">
            <v>505 /1-14-151</v>
          </cell>
          <cell r="C30" t="str">
            <v>Tkalnia, Zu§.energ.elektr.</v>
          </cell>
          <cell r="D30">
            <v>0</v>
          </cell>
          <cell r="E30">
            <v>0</v>
          </cell>
          <cell r="F30">
            <v>69721.850000000006</v>
          </cell>
          <cell r="G30">
            <v>0</v>
          </cell>
          <cell r="H30">
            <v>69721.850000000006</v>
          </cell>
          <cell r="I30" t="str">
            <v>Pośrednie</v>
          </cell>
          <cell r="J30" t="str">
            <v>Energia elektryczna</v>
          </cell>
        </row>
        <row r="31">
          <cell r="A31" t="str">
            <v>14</v>
          </cell>
          <cell r="B31" t="str">
            <v>505 /1-14-255</v>
          </cell>
          <cell r="C31" t="str">
            <v>Tkalnia, Us’.poz.-kopiow.desen</v>
          </cell>
          <cell r="D31">
            <v>0</v>
          </cell>
          <cell r="E31">
            <v>0</v>
          </cell>
          <cell r="F31">
            <v>5919.9</v>
          </cell>
          <cell r="G31">
            <v>0</v>
          </cell>
          <cell r="H31">
            <v>5919.9</v>
          </cell>
          <cell r="I31" t="str">
            <v>Pośrednie</v>
          </cell>
          <cell r="J31" t="str">
            <v>Kopiowanie deseni</v>
          </cell>
        </row>
        <row r="32">
          <cell r="A32" t="str">
            <v>14</v>
          </cell>
          <cell r="B32" t="str">
            <v>505 /1-14-259</v>
          </cell>
          <cell r="C32" t="str">
            <v>Tkalnia, Us’.poz.-inne</v>
          </cell>
          <cell r="D32">
            <v>0</v>
          </cell>
          <cell r="E32">
            <v>0</v>
          </cell>
          <cell r="F32">
            <v>3</v>
          </cell>
          <cell r="G32">
            <v>0</v>
          </cell>
          <cell r="H32">
            <v>3</v>
          </cell>
          <cell r="I32" t="str">
            <v>Pośrednie</v>
          </cell>
          <cell r="J32" t="str">
            <v>Pozostałe koszty</v>
          </cell>
        </row>
        <row r="33">
          <cell r="A33" t="str">
            <v>14</v>
          </cell>
          <cell r="B33" t="str">
            <v>505 /1-14-800</v>
          </cell>
          <cell r="C33" t="str">
            <v>Tkalnia, Koszty zakupu.</v>
          </cell>
          <cell r="D33">
            <v>0</v>
          </cell>
          <cell r="E33">
            <v>0</v>
          </cell>
          <cell r="F33">
            <v>199.5</v>
          </cell>
          <cell r="G33">
            <v>0</v>
          </cell>
          <cell r="H33">
            <v>199.5</v>
          </cell>
          <cell r="I33" t="str">
            <v>Pośrednie</v>
          </cell>
          <cell r="J33" t="str">
            <v>Pozostałe koszty</v>
          </cell>
        </row>
        <row r="34">
          <cell r="A34" t="str">
            <v>15</v>
          </cell>
          <cell r="B34" t="str">
            <v>505 /1-15-112</v>
          </cell>
          <cell r="C34" t="str">
            <v>Wyko¤czalnia, Zu§.prz‘dzy</v>
          </cell>
          <cell r="D34">
            <v>0</v>
          </cell>
          <cell r="E34">
            <v>0</v>
          </cell>
          <cell r="F34">
            <v>471.01</v>
          </cell>
          <cell r="G34">
            <v>0</v>
          </cell>
          <cell r="H34">
            <v>471.01</v>
          </cell>
          <cell r="I34" t="str">
            <v>Pośrednie</v>
          </cell>
          <cell r="J34" t="str">
            <v>Pozostałe koszty</v>
          </cell>
        </row>
        <row r="35">
          <cell r="A35" t="str">
            <v>15</v>
          </cell>
          <cell r="B35" t="str">
            <v>505 /1-15-122</v>
          </cell>
          <cell r="C35" t="str">
            <v>Wyko¤czalnia, Zu§.žr.pomocn.</v>
          </cell>
          <cell r="D35">
            <v>0</v>
          </cell>
          <cell r="E35">
            <v>0</v>
          </cell>
          <cell r="F35">
            <v>309.60000000000002</v>
          </cell>
          <cell r="G35">
            <v>0</v>
          </cell>
          <cell r="H35">
            <v>309.60000000000002</v>
          </cell>
          <cell r="I35" t="str">
            <v>Pośrednie</v>
          </cell>
          <cell r="J35" t="str">
            <v>Pozostałe koszty</v>
          </cell>
        </row>
        <row r="36">
          <cell r="A36" t="str">
            <v>15</v>
          </cell>
          <cell r="B36" t="str">
            <v>505 /1-15-142</v>
          </cell>
          <cell r="C36" t="str">
            <v>Wyko¤czalnia, Mater.pozost.</v>
          </cell>
          <cell r="D36">
            <v>0</v>
          </cell>
          <cell r="E36">
            <v>0</v>
          </cell>
          <cell r="F36">
            <v>49432.63</v>
          </cell>
          <cell r="G36">
            <v>0</v>
          </cell>
          <cell r="H36">
            <v>49432.63</v>
          </cell>
          <cell r="I36" t="str">
            <v>Pośrednie</v>
          </cell>
          <cell r="J36" t="str">
            <v>Pozostałe materiały</v>
          </cell>
        </row>
        <row r="37">
          <cell r="A37" t="str">
            <v>15</v>
          </cell>
          <cell r="B37" t="str">
            <v>505 /1-15-151</v>
          </cell>
          <cell r="C37" t="str">
            <v>Wyko¤czalnia, Zu§.energ.elektr</v>
          </cell>
          <cell r="D37">
            <v>0</v>
          </cell>
          <cell r="E37">
            <v>0</v>
          </cell>
          <cell r="F37">
            <v>44289.63</v>
          </cell>
          <cell r="G37">
            <v>0</v>
          </cell>
          <cell r="H37">
            <v>44289.63</v>
          </cell>
          <cell r="I37" t="str">
            <v>Pośrednie</v>
          </cell>
          <cell r="J37" t="str">
            <v>Energia elektryczna</v>
          </cell>
        </row>
        <row r="38">
          <cell r="A38" t="str">
            <v>15</v>
          </cell>
          <cell r="B38" t="str">
            <v>505 /1-15-153</v>
          </cell>
          <cell r="C38" t="str">
            <v>Wyko¤czalnia, Zu§.energ.ciepl.</v>
          </cell>
          <cell r="D38">
            <v>0</v>
          </cell>
          <cell r="E38">
            <v>0</v>
          </cell>
          <cell r="F38">
            <v>143954.82</v>
          </cell>
          <cell r="G38">
            <v>0</v>
          </cell>
          <cell r="H38">
            <v>143954.82</v>
          </cell>
          <cell r="I38" t="str">
            <v>Pośrednie</v>
          </cell>
          <cell r="J38" t="str">
            <v>Energia cieplna-techn.</v>
          </cell>
        </row>
        <row r="39">
          <cell r="A39" t="str">
            <v>15</v>
          </cell>
          <cell r="B39" t="str">
            <v>505 /1-15-800</v>
          </cell>
          <cell r="C39" t="str">
            <v>Wyko¤czalnia, k-ty zakupu</v>
          </cell>
          <cell r="D39">
            <v>0</v>
          </cell>
          <cell r="E39">
            <v>0</v>
          </cell>
          <cell r="F39">
            <v>736.38</v>
          </cell>
          <cell r="G39">
            <v>0</v>
          </cell>
          <cell r="H39">
            <v>736.38</v>
          </cell>
          <cell r="I39" t="str">
            <v>Pośrednie</v>
          </cell>
          <cell r="J39" t="str">
            <v>Pozostałe koszty</v>
          </cell>
        </row>
        <row r="40">
          <cell r="A40" t="str">
            <v>14</v>
          </cell>
          <cell r="B40" t="str">
            <v>506 /1-14-010</v>
          </cell>
          <cell r="C40" t="str">
            <v>Tkalnia, Amortyz.žr.trwa’ych</v>
          </cell>
          <cell r="D40">
            <v>0</v>
          </cell>
          <cell r="E40">
            <v>0</v>
          </cell>
          <cell r="F40">
            <v>284086.55</v>
          </cell>
          <cell r="G40">
            <v>0</v>
          </cell>
          <cell r="H40">
            <v>284086.55</v>
          </cell>
          <cell r="I40" t="str">
            <v>Pośrednie</v>
          </cell>
          <cell r="J40" t="str">
            <v>Amortyzacja środków trwałych</v>
          </cell>
        </row>
        <row r="41">
          <cell r="A41" t="str">
            <v>14</v>
          </cell>
          <cell r="B41" t="str">
            <v>506 /1-14-020</v>
          </cell>
          <cell r="C41" t="str">
            <v>Tkalnia, Amortyz.wart.niem.</v>
          </cell>
          <cell r="D41">
            <v>0</v>
          </cell>
          <cell r="E41">
            <v>0</v>
          </cell>
          <cell r="F41">
            <v>7120.08</v>
          </cell>
          <cell r="G41">
            <v>0</v>
          </cell>
          <cell r="H41">
            <v>7120.08</v>
          </cell>
          <cell r="I41" t="str">
            <v>Pośrednie</v>
          </cell>
          <cell r="J41" t="str">
            <v>Pozostałe koszty</v>
          </cell>
        </row>
        <row r="42">
          <cell r="A42" t="str">
            <v>14</v>
          </cell>
          <cell r="B42" t="str">
            <v>506 /1-14-114</v>
          </cell>
          <cell r="C42" t="str">
            <v>Tkalnia, Tkanina z zak.</v>
          </cell>
          <cell r="D42">
            <v>0</v>
          </cell>
          <cell r="E42">
            <v>0</v>
          </cell>
          <cell r="F42">
            <v>934</v>
          </cell>
          <cell r="G42">
            <v>0</v>
          </cell>
          <cell r="H42">
            <v>934</v>
          </cell>
          <cell r="I42" t="str">
            <v>Pośrednie</v>
          </cell>
          <cell r="J42" t="str">
            <v>Pozostałe koszty</v>
          </cell>
        </row>
        <row r="43">
          <cell r="A43" t="str">
            <v>14</v>
          </cell>
          <cell r="B43" t="str">
            <v>506 /1-14-122</v>
          </cell>
          <cell r="C43" t="str">
            <v>Tkalnia, Zu§.žr.pomocn.</v>
          </cell>
          <cell r="D43">
            <v>0</v>
          </cell>
          <cell r="E43">
            <v>0</v>
          </cell>
          <cell r="F43">
            <v>47.57</v>
          </cell>
          <cell r="G43">
            <v>0</v>
          </cell>
          <cell r="H43">
            <v>47.57</v>
          </cell>
          <cell r="I43" t="str">
            <v>Pośrednie</v>
          </cell>
          <cell r="J43" t="str">
            <v>Pozostałe koszty</v>
          </cell>
        </row>
        <row r="44">
          <cell r="A44" t="str">
            <v>14</v>
          </cell>
          <cell r="B44" t="str">
            <v>506 /1-14-141</v>
          </cell>
          <cell r="C44" t="str">
            <v>Tkalnia, Mater.biurowe</v>
          </cell>
          <cell r="D44">
            <v>0</v>
          </cell>
          <cell r="E44">
            <v>0</v>
          </cell>
          <cell r="F44">
            <v>809.94</v>
          </cell>
          <cell r="G44">
            <v>0</v>
          </cell>
          <cell r="H44">
            <v>809.94</v>
          </cell>
          <cell r="I44" t="str">
            <v>Pośrednie</v>
          </cell>
          <cell r="J44" t="str">
            <v>Pozostałe koszty</v>
          </cell>
        </row>
        <row r="45">
          <cell r="A45" t="str">
            <v>14</v>
          </cell>
          <cell r="B45" t="str">
            <v>506 /1-14-142</v>
          </cell>
          <cell r="C45" t="str">
            <v>Tkalnia, Mater.pozost.</v>
          </cell>
          <cell r="D45">
            <v>0</v>
          </cell>
          <cell r="E45">
            <v>0</v>
          </cell>
          <cell r="F45">
            <v>152381.03</v>
          </cell>
          <cell r="G45">
            <v>0</v>
          </cell>
          <cell r="H45">
            <v>152381.03</v>
          </cell>
          <cell r="I45" t="str">
            <v>Pośrednie</v>
          </cell>
          <cell r="J45" t="str">
            <v>Pozostałe materiały</v>
          </cell>
        </row>
        <row r="46">
          <cell r="A46" t="str">
            <v>14</v>
          </cell>
          <cell r="B46" t="str">
            <v>506 /1-14-152</v>
          </cell>
          <cell r="C46" t="str">
            <v>Tkalnia, Zu§.wody</v>
          </cell>
          <cell r="D46">
            <v>0</v>
          </cell>
          <cell r="E46">
            <v>0</v>
          </cell>
          <cell r="F46">
            <v>7973.32</v>
          </cell>
          <cell r="G46">
            <v>0</v>
          </cell>
          <cell r="H46">
            <v>7973.32</v>
          </cell>
          <cell r="I46" t="str">
            <v>Pośrednie</v>
          </cell>
          <cell r="J46" t="str">
            <v>Woda-socjal.</v>
          </cell>
        </row>
        <row r="47">
          <cell r="A47" t="str">
            <v>14</v>
          </cell>
          <cell r="B47" t="str">
            <v>506 /1-14-153</v>
          </cell>
          <cell r="C47" t="str">
            <v>Tkalnia, Zu§.energ.ciepl.</v>
          </cell>
          <cell r="D47">
            <v>0</v>
          </cell>
          <cell r="E47">
            <v>0</v>
          </cell>
          <cell r="F47">
            <v>59661.77</v>
          </cell>
          <cell r="G47">
            <v>0</v>
          </cell>
          <cell r="H47">
            <v>59661.77</v>
          </cell>
          <cell r="I47" t="str">
            <v>Pośrednie</v>
          </cell>
          <cell r="J47" t="str">
            <v>Energia cieplna-ogrzew.</v>
          </cell>
        </row>
        <row r="48">
          <cell r="A48" t="str">
            <v>14</v>
          </cell>
          <cell r="B48" t="str">
            <v>506 /1-14-215</v>
          </cell>
          <cell r="C48" t="str">
            <v>Tkalnia, Us’.transp.w’.</v>
          </cell>
          <cell r="D48">
            <v>0</v>
          </cell>
          <cell r="E48">
            <v>0</v>
          </cell>
          <cell r="F48">
            <v>1511.35</v>
          </cell>
          <cell r="G48">
            <v>0</v>
          </cell>
          <cell r="H48">
            <v>1511.35</v>
          </cell>
          <cell r="I48" t="str">
            <v>Pośrednie</v>
          </cell>
          <cell r="J48" t="str">
            <v>Pozostałe koszty</v>
          </cell>
        </row>
        <row r="49">
          <cell r="A49" t="str">
            <v>14</v>
          </cell>
          <cell r="B49" t="str">
            <v>506 /1-14-221</v>
          </cell>
          <cell r="C49" t="str">
            <v>Tkalnia, Us’.rem.-budynki</v>
          </cell>
          <cell r="D49">
            <v>0</v>
          </cell>
          <cell r="E49">
            <v>0</v>
          </cell>
          <cell r="F49">
            <v>73722.350000000006</v>
          </cell>
          <cell r="G49">
            <v>0</v>
          </cell>
          <cell r="H49">
            <v>73722.350000000006</v>
          </cell>
          <cell r="I49" t="str">
            <v>Pośrednie</v>
          </cell>
          <cell r="J49" t="str">
            <v>Remonty budynków i budowli</v>
          </cell>
        </row>
        <row r="50">
          <cell r="A50" t="str">
            <v>14</v>
          </cell>
          <cell r="B50" t="str">
            <v>506 /1-14-224</v>
          </cell>
          <cell r="C50" t="str">
            <v>Tkalnia, Us’.rem.-masz.i urz.p</v>
          </cell>
          <cell r="D50">
            <v>0</v>
          </cell>
          <cell r="E50">
            <v>0</v>
          </cell>
          <cell r="F50">
            <v>11028.9</v>
          </cell>
          <cell r="G50">
            <v>0</v>
          </cell>
          <cell r="H50">
            <v>11028.9</v>
          </cell>
          <cell r="I50" t="str">
            <v>Pośrednie</v>
          </cell>
          <cell r="J50" t="str">
            <v>Remonty maszyn i urządzeń</v>
          </cell>
        </row>
        <row r="51">
          <cell r="A51" t="str">
            <v>14</v>
          </cell>
          <cell r="B51" t="str">
            <v>506 /1-14-225</v>
          </cell>
          <cell r="C51" t="str">
            <v>Tkalnia, Us’.rem.-poz.masz.i u</v>
          </cell>
          <cell r="D51">
            <v>0</v>
          </cell>
          <cell r="E51">
            <v>0</v>
          </cell>
          <cell r="F51">
            <v>297.8</v>
          </cell>
          <cell r="G51">
            <v>0</v>
          </cell>
          <cell r="H51">
            <v>297.8</v>
          </cell>
          <cell r="I51" t="str">
            <v>Pośrednie</v>
          </cell>
          <cell r="J51" t="str">
            <v>Remonty maszyn i urządzeń</v>
          </cell>
        </row>
        <row r="52">
          <cell r="A52" t="str">
            <v>14</v>
          </cell>
          <cell r="B52" t="str">
            <v>506 /1-14-228</v>
          </cell>
          <cell r="C52" t="str">
            <v>Tkalnia, Us’.rem.-narz. i przy</v>
          </cell>
          <cell r="D52">
            <v>0</v>
          </cell>
          <cell r="E52">
            <v>0</v>
          </cell>
          <cell r="F52">
            <v>1277</v>
          </cell>
          <cell r="G52">
            <v>0</v>
          </cell>
          <cell r="H52">
            <v>1277</v>
          </cell>
          <cell r="I52" t="str">
            <v>Pośrednie</v>
          </cell>
          <cell r="J52" t="str">
            <v>Remonty pozostałe</v>
          </cell>
        </row>
        <row r="53">
          <cell r="A53" t="str">
            <v>14</v>
          </cell>
          <cell r="B53" t="str">
            <v>506 /1-14-229</v>
          </cell>
          <cell r="C53" t="str">
            <v>Tkalnia, Us’.rem.-pozost.</v>
          </cell>
          <cell r="D53">
            <v>0</v>
          </cell>
          <cell r="E53">
            <v>0</v>
          </cell>
          <cell r="F53">
            <v>17.5</v>
          </cell>
          <cell r="G53">
            <v>0</v>
          </cell>
          <cell r="H53">
            <v>17.5</v>
          </cell>
          <cell r="I53" t="str">
            <v>Pośrednie</v>
          </cell>
          <cell r="J53" t="str">
            <v>Remonty pozostałe</v>
          </cell>
        </row>
        <row r="54">
          <cell r="A54" t="str">
            <v>14</v>
          </cell>
          <cell r="B54" t="str">
            <v>506 /1-14-241</v>
          </cell>
          <cell r="C54" t="str">
            <v>Tkalnia, Us’.’†czn.-rozmowy</v>
          </cell>
          <cell r="D54">
            <v>0</v>
          </cell>
          <cell r="E54">
            <v>0</v>
          </cell>
          <cell r="F54">
            <v>66.599999999999994</v>
          </cell>
          <cell r="G54">
            <v>0</v>
          </cell>
          <cell r="H54">
            <v>66.599999999999994</v>
          </cell>
          <cell r="I54" t="str">
            <v>Pośrednie</v>
          </cell>
          <cell r="J54" t="str">
            <v>Pozostałe koszty</v>
          </cell>
        </row>
        <row r="55">
          <cell r="A55" t="str">
            <v>14</v>
          </cell>
          <cell r="B55" t="str">
            <v>506 /1-14-254</v>
          </cell>
          <cell r="C55" t="str">
            <v>Tkalnia, Us’.poz.-komunalne</v>
          </cell>
          <cell r="D55">
            <v>0</v>
          </cell>
          <cell r="E55">
            <v>0</v>
          </cell>
          <cell r="F55">
            <v>6667.47</v>
          </cell>
          <cell r="G55">
            <v>0</v>
          </cell>
          <cell r="H55">
            <v>6667.47</v>
          </cell>
          <cell r="I55" t="str">
            <v>Pośrednie</v>
          </cell>
          <cell r="J55" t="str">
            <v>Odbiór ścieków</v>
          </cell>
        </row>
        <row r="56">
          <cell r="A56" t="str">
            <v>14</v>
          </cell>
          <cell r="B56" t="str">
            <v>506 /1-14-255</v>
          </cell>
          <cell r="C56" t="str">
            <v>Tkalnia, Us’.poz.-kopiow.desen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 t="str">
            <v>Pośrednie</v>
          </cell>
          <cell r="J56" t="str">
            <v>Kopiowanie deseni</v>
          </cell>
        </row>
        <row r="57">
          <cell r="A57" t="str">
            <v>14</v>
          </cell>
          <cell r="B57" t="str">
            <v>506 /1-14-257</v>
          </cell>
          <cell r="C57" t="str">
            <v>Tkalnia, Us’.poz.-"Leasing"</v>
          </cell>
          <cell r="D57">
            <v>0</v>
          </cell>
          <cell r="E57">
            <v>0</v>
          </cell>
          <cell r="F57">
            <v>3110.43</v>
          </cell>
          <cell r="G57">
            <v>0</v>
          </cell>
          <cell r="H57">
            <v>3110.43</v>
          </cell>
          <cell r="I57" t="str">
            <v>Pośrednie</v>
          </cell>
          <cell r="J57" t="str">
            <v>Pozostałe koszty</v>
          </cell>
        </row>
        <row r="58">
          <cell r="A58" t="str">
            <v>14</v>
          </cell>
          <cell r="B58" t="str">
            <v>506 /1-14-259</v>
          </cell>
          <cell r="C58" t="str">
            <v>Tkalnia, Us’.poz.-inne</v>
          </cell>
          <cell r="D58">
            <v>0</v>
          </cell>
          <cell r="E58">
            <v>0</v>
          </cell>
          <cell r="F58">
            <v>1532.94</v>
          </cell>
          <cell r="G58">
            <v>0</v>
          </cell>
          <cell r="H58">
            <v>1532.94</v>
          </cell>
          <cell r="I58" t="str">
            <v>Pośrednie</v>
          </cell>
          <cell r="J58" t="str">
            <v>Pozostałe koszty</v>
          </cell>
        </row>
        <row r="59">
          <cell r="A59" t="str">
            <v>14</v>
          </cell>
          <cell r="B59" t="str">
            <v>506 /1-14-261</v>
          </cell>
          <cell r="C59" t="str">
            <v>Tkalnia, Rem.w’.-budynki</v>
          </cell>
          <cell r="D59">
            <v>0</v>
          </cell>
          <cell r="E59">
            <v>0</v>
          </cell>
          <cell r="F59">
            <v>29267.47</v>
          </cell>
          <cell r="G59">
            <v>0</v>
          </cell>
          <cell r="H59">
            <v>29267.47</v>
          </cell>
          <cell r="I59" t="str">
            <v>Pośrednie</v>
          </cell>
          <cell r="J59" t="str">
            <v>Remonty budynków i budowli</v>
          </cell>
        </row>
        <row r="60">
          <cell r="A60" t="str">
            <v>14</v>
          </cell>
          <cell r="B60" t="str">
            <v>506 /1-14-262</v>
          </cell>
          <cell r="C60" t="str">
            <v>Tkalnia, Rem.w’.- budowle</v>
          </cell>
          <cell r="D60">
            <v>0</v>
          </cell>
          <cell r="E60">
            <v>0</v>
          </cell>
          <cell r="F60">
            <v>2051.5300000000002</v>
          </cell>
          <cell r="G60">
            <v>0</v>
          </cell>
          <cell r="H60">
            <v>2051.5300000000002</v>
          </cell>
          <cell r="I60" t="str">
            <v>Pośrednie</v>
          </cell>
          <cell r="J60" t="str">
            <v>Remonty budynków i budowli</v>
          </cell>
        </row>
        <row r="61">
          <cell r="A61" t="str">
            <v>14</v>
          </cell>
          <cell r="B61" t="str">
            <v>506 /1-14-264</v>
          </cell>
          <cell r="C61" t="str">
            <v>Tkalnia, Rem.w’.-masz.i urz.pr</v>
          </cell>
          <cell r="D61">
            <v>0</v>
          </cell>
          <cell r="E61">
            <v>0</v>
          </cell>
          <cell r="F61">
            <v>58322.28</v>
          </cell>
          <cell r="G61">
            <v>0</v>
          </cell>
          <cell r="H61">
            <v>58322.28</v>
          </cell>
          <cell r="I61" t="str">
            <v>Pośrednie</v>
          </cell>
          <cell r="J61" t="str">
            <v>Remonty maszyn i urządzeń</v>
          </cell>
        </row>
        <row r="62">
          <cell r="A62" t="str">
            <v>14</v>
          </cell>
          <cell r="B62" t="str">
            <v>506 /1-14-265</v>
          </cell>
          <cell r="C62" t="str">
            <v>Tkalnia, Rem.w’.-masz.i urz.te</v>
          </cell>
          <cell r="D62">
            <v>0</v>
          </cell>
          <cell r="E62">
            <v>0</v>
          </cell>
          <cell r="F62">
            <v>2895.89</v>
          </cell>
          <cell r="G62">
            <v>0</v>
          </cell>
          <cell r="H62">
            <v>2895.89</v>
          </cell>
          <cell r="I62" t="str">
            <v>Pośrednie</v>
          </cell>
          <cell r="J62" t="str">
            <v>Remonty maszyn i urządzeń</v>
          </cell>
        </row>
        <row r="63">
          <cell r="A63" t="str">
            <v>14</v>
          </cell>
          <cell r="B63" t="str">
            <v>506 /1-14-267</v>
          </cell>
          <cell r="C63" t="str">
            <v>Tkalnia, Rem.w’.-poj.mech.</v>
          </cell>
          <cell r="D63">
            <v>0</v>
          </cell>
          <cell r="E63">
            <v>0</v>
          </cell>
          <cell r="F63">
            <v>586.91</v>
          </cell>
          <cell r="G63">
            <v>0</v>
          </cell>
          <cell r="H63">
            <v>586.91</v>
          </cell>
          <cell r="I63" t="str">
            <v>Pośrednie</v>
          </cell>
          <cell r="J63" t="str">
            <v>Remonty pozostałe</v>
          </cell>
        </row>
        <row r="64">
          <cell r="A64" t="str">
            <v>14</v>
          </cell>
          <cell r="B64" t="str">
            <v>506 /1-14-268</v>
          </cell>
          <cell r="C64" t="str">
            <v>Tkalnia, Rem.w’.-narz.i przyrz</v>
          </cell>
          <cell r="D64">
            <v>0</v>
          </cell>
          <cell r="E64">
            <v>0</v>
          </cell>
          <cell r="F64">
            <v>3564.65</v>
          </cell>
          <cell r="G64">
            <v>0</v>
          </cell>
          <cell r="H64">
            <v>3564.65</v>
          </cell>
          <cell r="I64" t="str">
            <v>Pośrednie</v>
          </cell>
          <cell r="J64" t="str">
            <v>Remonty pozostałe</v>
          </cell>
        </row>
        <row r="65">
          <cell r="A65" t="str">
            <v>14</v>
          </cell>
          <cell r="B65" t="str">
            <v>506 /1-14-311</v>
          </cell>
          <cell r="C65" t="str">
            <v>Tkalnia, Podatek od nieruch.</v>
          </cell>
          <cell r="D65">
            <v>0</v>
          </cell>
          <cell r="E65">
            <v>0</v>
          </cell>
          <cell r="F65">
            <v>55738.98</v>
          </cell>
          <cell r="G65">
            <v>0</v>
          </cell>
          <cell r="H65">
            <v>55738.98</v>
          </cell>
          <cell r="I65" t="str">
            <v>Pośrednie</v>
          </cell>
          <cell r="J65" t="str">
            <v>Podatek od nieruchomości</v>
          </cell>
        </row>
        <row r="66">
          <cell r="A66" t="str">
            <v>14</v>
          </cell>
          <cell r="B66" t="str">
            <v>506 /1-14-312</v>
          </cell>
          <cell r="C66" t="str">
            <v>Tkalnia, Podatek gruntowy</v>
          </cell>
          <cell r="D66">
            <v>0</v>
          </cell>
          <cell r="E66">
            <v>0</v>
          </cell>
          <cell r="F66">
            <v>1403</v>
          </cell>
          <cell r="G66">
            <v>0</v>
          </cell>
          <cell r="H66">
            <v>1403</v>
          </cell>
          <cell r="I66" t="str">
            <v>Pośrednie</v>
          </cell>
          <cell r="J66" t="str">
            <v>Pozostałe koszty</v>
          </cell>
        </row>
        <row r="67">
          <cell r="A67" t="str">
            <v>14</v>
          </cell>
          <cell r="B67" t="str">
            <v>506 /1-14-322</v>
          </cell>
          <cell r="C67" t="str">
            <v>Tkalnia, Op’aty pozosta’e</v>
          </cell>
          <cell r="D67">
            <v>0</v>
          </cell>
          <cell r="E67">
            <v>0</v>
          </cell>
          <cell r="F67">
            <v>147.79</v>
          </cell>
          <cell r="G67">
            <v>0</v>
          </cell>
          <cell r="H67">
            <v>147.79</v>
          </cell>
          <cell r="I67" t="str">
            <v>Pośrednie</v>
          </cell>
          <cell r="J67" t="str">
            <v>Pozostałe koszty</v>
          </cell>
        </row>
        <row r="68">
          <cell r="A68" t="str">
            <v>14</v>
          </cell>
          <cell r="B68" t="str">
            <v>506 /1-14-410</v>
          </cell>
          <cell r="C68" t="str">
            <v>Tkalnia, Wynagr.-osobowy f.p’a</v>
          </cell>
          <cell r="D68">
            <v>0</v>
          </cell>
          <cell r="E68">
            <v>0</v>
          </cell>
          <cell r="F68">
            <v>343396.29</v>
          </cell>
          <cell r="G68">
            <v>0</v>
          </cell>
          <cell r="H68">
            <v>343396.29</v>
          </cell>
          <cell r="I68" t="str">
            <v>Pośrednie</v>
          </cell>
          <cell r="J68" t="str">
            <v>Wynagrodzenia pośr. z narz.</v>
          </cell>
        </row>
        <row r="69">
          <cell r="A69" t="str">
            <v>14</v>
          </cell>
          <cell r="B69" t="str">
            <v>506 /1-14-420</v>
          </cell>
          <cell r="C69" t="str">
            <v>Tkalnia, Wynagr.-bezosob.f.p’a</v>
          </cell>
          <cell r="D69">
            <v>0</v>
          </cell>
          <cell r="E69">
            <v>0</v>
          </cell>
          <cell r="F69">
            <v>3190</v>
          </cell>
          <cell r="G69">
            <v>0</v>
          </cell>
          <cell r="H69">
            <v>3190</v>
          </cell>
          <cell r="I69" t="str">
            <v>Pośrednie</v>
          </cell>
          <cell r="J69" t="str">
            <v>Wynagrodzenia pośr. z narz.</v>
          </cell>
        </row>
        <row r="70">
          <cell r="A70" t="str">
            <v>14</v>
          </cell>
          <cell r="B70" t="str">
            <v>506 /1-14-511</v>
          </cell>
          <cell r="C70" t="str">
            <v>Tkalnia, w.na rz.prac.-BHP</v>
          </cell>
          <cell r="D70">
            <v>0</v>
          </cell>
          <cell r="E70">
            <v>0</v>
          </cell>
          <cell r="F70">
            <v>13706.78</v>
          </cell>
          <cell r="G70">
            <v>0</v>
          </cell>
          <cell r="H70">
            <v>13706.78</v>
          </cell>
          <cell r="I70" t="str">
            <v>Pośrednie</v>
          </cell>
          <cell r="J70" t="str">
            <v>Pozostałe świad. na rzecz prac.</v>
          </cell>
        </row>
        <row r="71">
          <cell r="A71" t="str">
            <v>14</v>
          </cell>
          <cell r="B71" t="str">
            <v>506 /1-14-521</v>
          </cell>
          <cell r="C71" t="str">
            <v>Tkalnia, w.na rz.prac.-nal.f.</v>
          </cell>
          <cell r="D71">
            <v>0</v>
          </cell>
          <cell r="E71">
            <v>0</v>
          </cell>
          <cell r="F71">
            <v>45347.4</v>
          </cell>
          <cell r="G71">
            <v>0</v>
          </cell>
          <cell r="H71">
            <v>45347.4</v>
          </cell>
          <cell r="I71" t="str">
            <v>Pośrednie</v>
          </cell>
          <cell r="J71" t="str">
            <v>Pozostałe świad. na rzecz prac.</v>
          </cell>
        </row>
        <row r="72">
          <cell r="A72" t="str">
            <v>14</v>
          </cell>
          <cell r="B72" t="str">
            <v>506 /1-14-522</v>
          </cell>
          <cell r="C72" t="str">
            <v>Tkalnia, w.na rz.prac.-narz.n</v>
          </cell>
          <cell r="D72">
            <v>0</v>
          </cell>
          <cell r="E72">
            <v>0</v>
          </cell>
          <cell r="F72">
            <v>151710.93</v>
          </cell>
          <cell r="G72">
            <v>0</v>
          </cell>
          <cell r="H72">
            <v>151710.93</v>
          </cell>
          <cell r="I72" t="str">
            <v>Pośrednie</v>
          </cell>
          <cell r="J72" t="str">
            <v>Wynagrodzenia pośr. z narz.</v>
          </cell>
        </row>
        <row r="73">
          <cell r="A73" t="str">
            <v>14</v>
          </cell>
          <cell r="B73" t="str">
            <v>506 /1-14-531</v>
          </cell>
          <cell r="C73" t="str">
            <v>Tkalnia, w.na rz.prac.-szkole</v>
          </cell>
          <cell r="D73">
            <v>0</v>
          </cell>
          <cell r="E73">
            <v>0</v>
          </cell>
          <cell r="F73">
            <v>1733</v>
          </cell>
          <cell r="G73">
            <v>0</v>
          </cell>
          <cell r="H73">
            <v>1733</v>
          </cell>
          <cell r="I73" t="str">
            <v>Pośrednie</v>
          </cell>
          <cell r="J73" t="str">
            <v>Pozostałe świad. na rzecz prac.</v>
          </cell>
        </row>
        <row r="74">
          <cell r="A74" t="str">
            <v>14</v>
          </cell>
          <cell r="B74" t="str">
            <v>506 /1-14-532</v>
          </cell>
          <cell r="C74" t="str">
            <v>Tkalnia, w.na rz.prac.-inne</v>
          </cell>
          <cell r="D74">
            <v>0</v>
          </cell>
          <cell r="E74">
            <v>0</v>
          </cell>
          <cell r="F74">
            <v>5099.38</v>
          </cell>
          <cell r="G74">
            <v>0</v>
          </cell>
          <cell r="H74">
            <v>5099.38</v>
          </cell>
          <cell r="I74" t="str">
            <v>Pośrednie</v>
          </cell>
          <cell r="J74" t="str">
            <v>Pozostałe świad. na rzecz prac.</v>
          </cell>
        </row>
        <row r="75">
          <cell r="A75" t="str">
            <v>14</v>
          </cell>
          <cell r="B75" t="str">
            <v>506 /1-14-731</v>
          </cell>
          <cell r="C75" t="str">
            <v>Tkalnia, Wyp’.nie zal.do wynag</v>
          </cell>
          <cell r="D75">
            <v>0</v>
          </cell>
          <cell r="E75">
            <v>0</v>
          </cell>
          <cell r="F75">
            <v>610.14</v>
          </cell>
          <cell r="G75">
            <v>0</v>
          </cell>
          <cell r="H75">
            <v>610.14</v>
          </cell>
          <cell r="I75" t="str">
            <v>Pośrednie</v>
          </cell>
          <cell r="J75" t="str">
            <v>Pozostałe świad. na rzecz prac.</v>
          </cell>
        </row>
        <row r="76">
          <cell r="A76" t="str">
            <v>14</v>
          </cell>
          <cell r="B76" t="str">
            <v>506 /1-14-761</v>
          </cell>
          <cell r="C76" t="str">
            <v>Tkalnia, Ubezp.maj†tkowe</v>
          </cell>
          <cell r="D76">
            <v>0</v>
          </cell>
          <cell r="E76">
            <v>0</v>
          </cell>
          <cell r="F76">
            <v>165.08</v>
          </cell>
          <cell r="G76">
            <v>0</v>
          </cell>
          <cell r="H76">
            <v>165.08</v>
          </cell>
          <cell r="I76" t="str">
            <v>Pośrednie</v>
          </cell>
          <cell r="J76" t="str">
            <v>Pozostałe koszty</v>
          </cell>
        </row>
        <row r="77">
          <cell r="A77" t="str">
            <v>14</v>
          </cell>
          <cell r="B77" t="str">
            <v>506 /1-14-800</v>
          </cell>
          <cell r="C77" t="str">
            <v>Tkalnia, Koszty zakupu.</v>
          </cell>
          <cell r="D77">
            <v>0</v>
          </cell>
          <cell r="E77">
            <v>0</v>
          </cell>
          <cell r="F77">
            <v>5038.4799999999996</v>
          </cell>
          <cell r="G77">
            <v>0</v>
          </cell>
          <cell r="H77">
            <v>5038.4799999999996</v>
          </cell>
          <cell r="I77" t="str">
            <v>Pośrednie</v>
          </cell>
          <cell r="J77" t="str">
            <v>Pozostałe koszty</v>
          </cell>
        </row>
        <row r="78">
          <cell r="A78" t="str">
            <v>15</v>
          </cell>
          <cell r="B78" t="str">
            <v>506 /1-15-010</v>
          </cell>
          <cell r="C78" t="str">
            <v>Wyko¤czalnia, Amortyz.žr.trwa’</v>
          </cell>
          <cell r="D78">
            <v>0</v>
          </cell>
          <cell r="E78">
            <v>0</v>
          </cell>
          <cell r="F78">
            <v>51645.96</v>
          </cell>
          <cell r="G78">
            <v>0</v>
          </cell>
          <cell r="H78">
            <v>51645.96</v>
          </cell>
          <cell r="I78" t="str">
            <v>Pośrednie</v>
          </cell>
          <cell r="J78" t="str">
            <v>Amortyzacja środków trwałych</v>
          </cell>
        </row>
        <row r="79">
          <cell r="A79" t="str">
            <v>15</v>
          </cell>
          <cell r="B79" t="str">
            <v>506 /1-15-141</v>
          </cell>
          <cell r="C79" t="str">
            <v>Wyko¤czalnia, Mater.biurowe</v>
          </cell>
          <cell r="D79">
            <v>0</v>
          </cell>
          <cell r="E79">
            <v>0</v>
          </cell>
          <cell r="F79">
            <v>486.74</v>
          </cell>
          <cell r="G79">
            <v>0</v>
          </cell>
          <cell r="H79">
            <v>486.74</v>
          </cell>
          <cell r="I79" t="str">
            <v>Pośrednie</v>
          </cell>
          <cell r="J79" t="str">
            <v>Pozostałe koszty</v>
          </cell>
        </row>
        <row r="80">
          <cell r="A80" t="str">
            <v>15</v>
          </cell>
          <cell r="B80" t="str">
            <v>506 /1-15-142</v>
          </cell>
          <cell r="C80" t="str">
            <v>Wyko¤czalnia, Mater.pozost.</v>
          </cell>
          <cell r="D80">
            <v>0</v>
          </cell>
          <cell r="E80">
            <v>0</v>
          </cell>
          <cell r="F80">
            <v>21515.26</v>
          </cell>
          <cell r="G80">
            <v>0</v>
          </cell>
          <cell r="H80">
            <v>21515.26</v>
          </cell>
          <cell r="I80" t="str">
            <v>Pośrednie</v>
          </cell>
          <cell r="J80" t="str">
            <v>Pozostałe materiały</v>
          </cell>
        </row>
        <row r="81">
          <cell r="A81" t="str">
            <v>15</v>
          </cell>
          <cell r="B81" t="str">
            <v>506 /1-15-152</v>
          </cell>
          <cell r="C81" t="str">
            <v>Wyko¤czalnia, Zu§.wody</v>
          </cell>
          <cell r="D81">
            <v>0</v>
          </cell>
          <cell r="E81">
            <v>0</v>
          </cell>
          <cell r="F81">
            <v>1324.65</v>
          </cell>
          <cell r="G81">
            <v>0</v>
          </cell>
          <cell r="H81">
            <v>1324.65</v>
          </cell>
          <cell r="I81" t="str">
            <v>Pośrednie</v>
          </cell>
          <cell r="J81" t="str">
            <v>Woda-socjal.</v>
          </cell>
        </row>
        <row r="82">
          <cell r="A82" t="str">
            <v>15</v>
          </cell>
          <cell r="B82" t="str">
            <v>506 /1-15-153</v>
          </cell>
          <cell r="C82" t="str">
            <v>Wyko¤czalnia, Zu§.energ.ciepl.</v>
          </cell>
          <cell r="D82">
            <v>0</v>
          </cell>
          <cell r="E82">
            <v>0</v>
          </cell>
          <cell r="F82">
            <v>24805.65</v>
          </cell>
          <cell r="G82">
            <v>0</v>
          </cell>
          <cell r="H82">
            <v>24805.65</v>
          </cell>
          <cell r="I82" t="str">
            <v>Pośrednie</v>
          </cell>
          <cell r="J82" t="str">
            <v>Energia cieplna-ogrzew.</v>
          </cell>
        </row>
        <row r="83">
          <cell r="A83" t="str">
            <v>15</v>
          </cell>
          <cell r="B83" t="str">
            <v>506 /1-15-215</v>
          </cell>
          <cell r="C83" t="str">
            <v>Wyko¤czalnia, Us’.tr.w’asne</v>
          </cell>
          <cell r="D83">
            <v>0</v>
          </cell>
          <cell r="E83">
            <v>0</v>
          </cell>
          <cell r="F83">
            <v>69.75</v>
          </cell>
          <cell r="G83">
            <v>0</v>
          </cell>
          <cell r="H83">
            <v>69.75</v>
          </cell>
          <cell r="I83" t="str">
            <v>Pośrednie</v>
          </cell>
          <cell r="J83" t="str">
            <v>Pozostałe koszty</v>
          </cell>
        </row>
        <row r="84">
          <cell r="A84" t="str">
            <v>15</v>
          </cell>
          <cell r="B84" t="str">
            <v>506 /1-15-221</v>
          </cell>
          <cell r="C84" t="str">
            <v>Wyko¤czalnia, Us’.rem.-budynki</v>
          </cell>
          <cell r="D84">
            <v>0</v>
          </cell>
          <cell r="E84">
            <v>0</v>
          </cell>
          <cell r="F84">
            <v>592.44000000000005</v>
          </cell>
          <cell r="G84">
            <v>0</v>
          </cell>
          <cell r="H84">
            <v>592.44000000000005</v>
          </cell>
          <cell r="I84" t="str">
            <v>Pośrednie</v>
          </cell>
          <cell r="J84" t="str">
            <v>Remonty budynków i budowli</v>
          </cell>
        </row>
        <row r="85">
          <cell r="A85" t="str">
            <v>15</v>
          </cell>
          <cell r="B85" t="str">
            <v>506 /1-15-224</v>
          </cell>
          <cell r="C85" t="str">
            <v>Wyko¤czalnia, Us’.rem.-masz.i</v>
          </cell>
          <cell r="D85">
            <v>0</v>
          </cell>
          <cell r="E85">
            <v>0</v>
          </cell>
          <cell r="F85">
            <v>503.04</v>
          </cell>
          <cell r="G85">
            <v>0</v>
          </cell>
          <cell r="H85">
            <v>503.04</v>
          </cell>
          <cell r="I85" t="str">
            <v>Pośrednie</v>
          </cell>
          <cell r="J85" t="str">
            <v>Remonty maszyn i urządzeń</v>
          </cell>
        </row>
        <row r="86">
          <cell r="A86" t="str">
            <v>15</v>
          </cell>
          <cell r="B86" t="str">
            <v>506 /1-15-225</v>
          </cell>
          <cell r="C86" t="str">
            <v>Wyko¤czalnia, Us’.rem.-poz.mas</v>
          </cell>
          <cell r="D86">
            <v>0</v>
          </cell>
          <cell r="E86">
            <v>0</v>
          </cell>
          <cell r="F86">
            <v>2048.69</v>
          </cell>
          <cell r="G86">
            <v>0</v>
          </cell>
          <cell r="H86">
            <v>2048.69</v>
          </cell>
          <cell r="I86" t="str">
            <v>Pośrednie</v>
          </cell>
          <cell r="J86" t="str">
            <v>Remonty maszyn i urządzeń</v>
          </cell>
        </row>
        <row r="87">
          <cell r="A87" t="str">
            <v>15</v>
          </cell>
          <cell r="B87" t="str">
            <v>506 /1-15-229</v>
          </cell>
          <cell r="C87" t="str">
            <v>Wyko¤czalnia, Us’.rem.-pozost.</v>
          </cell>
          <cell r="D87">
            <v>0</v>
          </cell>
          <cell r="E87">
            <v>0</v>
          </cell>
          <cell r="F87">
            <v>73.5</v>
          </cell>
          <cell r="G87">
            <v>0</v>
          </cell>
          <cell r="H87">
            <v>73.5</v>
          </cell>
          <cell r="I87" t="str">
            <v>Pośrednie</v>
          </cell>
          <cell r="J87" t="str">
            <v>Remonty pozostałe</v>
          </cell>
        </row>
        <row r="88">
          <cell r="A88" t="str">
            <v>15</v>
          </cell>
          <cell r="B88" t="str">
            <v>506 /1-15-254</v>
          </cell>
          <cell r="C88" t="str">
            <v>Wyko¤czalnia, Us’.poz.-komunal</v>
          </cell>
          <cell r="D88">
            <v>0</v>
          </cell>
          <cell r="E88">
            <v>0</v>
          </cell>
          <cell r="F88">
            <v>1152.5999999999999</v>
          </cell>
          <cell r="G88">
            <v>0</v>
          </cell>
          <cell r="H88">
            <v>1152.5999999999999</v>
          </cell>
          <cell r="I88" t="str">
            <v>Pośrednie</v>
          </cell>
          <cell r="J88" t="str">
            <v>Odbiór ścieków</v>
          </cell>
        </row>
        <row r="89">
          <cell r="A89" t="str">
            <v>15</v>
          </cell>
          <cell r="B89" t="str">
            <v>506 /1-15-259</v>
          </cell>
          <cell r="C89" t="str">
            <v>Wyko¤czalnia, Us’.poz.-inne</v>
          </cell>
          <cell r="D89">
            <v>0</v>
          </cell>
          <cell r="E89">
            <v>0</v>
          </cell>
          <cell r="F89">
            <v>1443.5</v>
          </cell>
          <cell r="G89">
            <v>0</v>
          </cell>
          <cell r="H89">
            <v>1443.5</v>
          </cell>
          <cell r="I89" t="str">
            <v>Pośrednie</v>
          </cell>
          <cell r="J89" t="str">
            <v>Pozostałe koszty</v>
          </cell>
        </row>
        <row r="90">
          <cell r="A90" t="str">
            <v>15</v>
          </cell>
          <cell r="B90" t="str">
            <v>506 /1-15-261</v>
          </cell>
          <cell r="C90" t="str">
            <v>Wyko¤czalnia, Rem.w’.-budynki</v>
          </cell>
          <cell r="D90">
            <v>0</v>
          </cell>
          <cell r="E90">
            <v>0</v>
          </cell>
          <cell r="F90">
            <v>13365.54</v>
          </cell>
          <cell r="G90">
            <v>0</v>
          </cell>
          <cell r="H90">
            <v>13365.54</v>
          </cell>
          <cell r="I90" t="str">
            <v>Pośrednie</v>
          </cell>
          <cell r="J90" t="str">
            <v>Remonty budynków i budowli</v>
          </cell>
        </row>
        <row r="91">
          <cell r="A91" t="str">
            <v>15</v>
          </cell>
          <cell r="B91" t="str">
            <v>506 /1-15-264</v>
          </cell>
          <cell r="C91" t="str">
            <v>Wyko¤czalnia, Rem.w’.-masz.i u</v>
          </cell>
          <cell r="D91">
            <v>0</v>
          </cell>
          <cell r="E91">
            <v>0</v>
          </cell>
          <cell r="F91">
            <v>4772.76</v>
          </cell>
          <cell r="G91">
            <v>0</v>
          </cell>
          <cell r="H91">
            <v>4772.76</v>
          </cell>
          <cell r="I91" t="str">
            <v>Pośrednie</v>
          </cell>
          <cell r="J91" t="str">
            <v>Remonty maszyn i urządzeń</v>
          </cell>
        </row>
        <row r="92">
          <cell r="A92" t="str">
            <v>15</v>
          </cell>
          <cell r="B92" t="str">
            <v>506 /1-15-265</v>
          </cell>
          <cell r="C92" t="str">
            <v>Wyko¤czalnia, Rem.w’.-poz.masz</v>
          </cell>
          <cell r="D92">
            <v>0</v>
          </cell>
          <cell r="E92">
            <v>0</v>
          </cell>
          <cell r="F92">
            <v>3155.91</v>
          </cell>
          <cell r="G92">
            <v>0</v>
          </cell>
          <cell r="H92">
            <v>3155.91</v>
          </cell>
          <cell r="I92" t="str">
            <v>Pośrednie</v>
          </cell>
          <cell r="J92" t="str">
            <v>Remonty maszyn i urządzeń</v>
          </cell>
        </row>
        <row r="93">
          <cell r="A93" t="str">
            <v>15</v>
          </cell>
          <cell r="B93" t="str">
            <v>506 /1-15-267</v>
          </cell>
          <cell r="C93" t="str">
            <v>Wyko¤czalnia, Rem.w’.-poj.mech</v>
          </cell>
          <cell r="D93">
            <v>0</v>
          </cell>
          <cell r="E93">
            <v>0</v>
          </cell>
          <cell r="F93">
            <v>559.58000000000004</v>
          </cell>
          <cell r="G93">
            <v>0</v>
          </cell>
          <cell r="H93">
            <v>559.58000000000004</v>
          </cell>
          <cell r="I93" t="str">
            <v>Pośrednie</v>
          </cell>
          <cell r="J93" t="str">
            <v>Remonty pozostałe</v>
          </cell>
        </row>
        <row r="94">
          <cell r="A94" t="str">
            <v>15</v>
          </cell>
          <cell r="B94" t="str">
            <v>506 /1-15-311</v>
          </cell>
          <cell r="C94" t="str">
            <v>Wyko¤czalnia, Podatek od nieru</v>
          </cell>
          <cell r="D94">
            <v>0</v>
          </cell>
          <cell r="E94">
            <v>0</v>
          </cell>
          <cell r="F94">
            <v>14865.3</v>
          </cell>
          <cell r="G94">
            <v>0</v>
          </cell>
          <cell r="H94">
            <v>14865.3</v>
          </cell>
          <cell r="I94" t="str">
            <v>Pośrednie</v>
          </cell>
          <cell r="J94" t="str">
            <v>Podatek od nieruchomości</v>
          </cell>
        </row>
        <row r="95">
          <cell r="A95" t="str">
            <v>15</v>
          </cell>
          <cell r="B95" t="str">
            <v>506 /1-15-312</v>
          </cell>
          <cell r="C95" t="str">
            <v>Wyko¤czalnia, Podatek gruntowy</v>
          </cell>
          <cell r="D95">
            <v>0</v>
          </cell>
          <cell r="E95">
            <v>0</v>
          </cell>
          <cell r="F95">
            <v>373.91</v>
          </cell>
          <cell r="G95">
            <v>0</v>
          </cell>
          <cell r="H95">
            <v>373.91</v>
          </cell>
          <cell r="I95" t="str">
            <v>Pośrednie</v>
          </cell>
          <cell r="J95" t="str">
            <v>Pozostałe koszty</v>
          </cell>
        </row>
        <row r="96">
          <cell r="A96" t="str">
            <v>15</v>
          </cell>
          <cell r="B96" t="str">
            <v>506 /1-15-322</v>
          </cell>
          <cell r="C96" t="str">
            <v>Wyko¤czalnia, Op’aty pozosta’e</v>
          </cell>
          <cell r="D96">
            <v>0</v>
          </cell>
          <cell r="E96">
            <v>0</v>
          </cell>
          <cell r="F96">
            <v>270</v>
          </cell>
          <cell r="G96">
            <v>0</v>
          </cell>
          <cell r="H96">
            <v>270</v>
          </cell>
          <cell r="I96" t="str">
            <v>Pośrednie</v>
          </cell>
          <cell r="J96" t="str">
            <v>Pozostałe koszty</v>
          </cell>
        </row>
        <row r="97">
          <cell r="A97" t="str">
            <v>15</v>
          </cell>
          <cell r="B97" t="str">
            <v>506 /1-15-410</v>
          </cell>
          <cell r="C97" t="str">
            <v>Wyko¤czalnia, Wynagr.-osobowy</v>
          </cell>
          <cell r="D97">
            <v>0</v>
          </cell>
          <cell r="E97">
            <v>0</v>
          </cell>
          <cell r="F97">
            <v>99211.62</v>
          </cell>
          <cell r="G97">
            <v>0</v>
          </cell>
          <cell r="H97">
            <v>99211.62</v>
          </cell>
          <cell r="I97" t="str">
            <v>Pośrednie</v>
          </cell>
          <cell r="J97" t="str">
            <v>Wynagrodzenia pośr. z narz.</v>
          </cell>
        </row>
        <row r="98">
          <cell r="A98" t="str">
            <v>15</v>
          </cell>
          <cell r="B98" t="str">
            <v>506 /1-15-511</v>
          </cell>
          <cell r="C98" t="str">
            <v>Wyko¤czalnia, w.na rz.prac.-B</v>
          </cell>
          <cell r="D98">
            <v>0</v>
          </cell>
          <cell r="E98">
            <v>0</v>
          </cell>
          <cell r="F98">
            <v>2847.83</v>
          </cell>
          <cell r="G98">
            <v>0</v>
          </cell>
          <cell r="H98">
            <v>2847.83</v>
          </cell>
          <cell r="I98" t="str">
            <v>Pośrednie</v>
          </cell>
          <cell r="J98" t="str">
            <v>Pozostałe świad. na rzecz prac.</v>
          </cell>
        </row>
        <row r="99">
          <cell r="A99" t="str">
            <v>15</v>
          </cell>
          <cell r="B99" t="str">
            <v>506 /1-15-521</v>
          </cell>
          <cell r="C99" t="str">
            <v>Wyko¤czalnia, w.na rz.prac.-n</v>
          </cell>
          <cell r="D99">
            <v>0</v>
          </cell>
          <cell r="E99">
            <v>0</v>
          </cell>
          <cell r="F99">
            <v>10276.11</v>
          </cell>
          <cell r="G99">
            <v>0</v>
          </cell>
          <cell r="H99">
            <v>10276.11</v>
          </cell>
          <cell r="I99" t="str">
            <v>Pośrednie</v>
          </cell>
          <cell r="J99" t="str">
            <v>Pozostałe świad. na rzecz prac.</v>
          </cell>
        </row>
        <row r="100">
          <cell r="A100" t="str">
            <v>15</v>
          </cell>
          <cell r="B100" t="str">
            <v>506 /1-15-522</v>
          </cell>
          <cell r="C100" t="str">
            <v>Wyko¤czalnia, w.na rz.prac.-n</v>
          </cell>
          <cell r="D100">
            <v>0</v>
          </cell>
          <cell r="E100">
            <v>0</v>
          </cell>
          <cell r="F100">
            <v>43724.63</v>
          </cell>
          <cell r="G100">
            <v>0</v>
          </cell>
          <cell r="H100">
            <v>43724.63</v>
          </cell>
          <cell r="I100" t="str">
            <v>Pośrednie</v>
          </cell>
          <cell r="J100" t="str">
            <v>Wynagrodzenia pośr. z narz.</v>
          </cell>
        </row>
        <row r="101">
          <cell r="A101" t="str">
            <v>15</v>
          </cell>
          <cell r="B101" t="str">
            <v>506 /1-15-531</v>
          </cell>
          <cell r="C101" t="str">
            <v>Wyko¤czalnia, w.na rz.prac.-s</v>
          </cell>
          <cell r="D101">
            <v>0</v>
          </cell>
          <cell r="E101">
            <v>0</v>
          </cell>
          <cell r="F101">
            <v>1287</v>
          </cell>
          <cell r="G101">
            <v>0</v>
          </cell>
          <cell r="H101">
            <v>1287</v>
          </cell>
          <cell r="I101" t="str">
            <v>Pośrednie</v>
          </cell>
          <cell r="J101" t="str">
            <v>Pozostałe świad. na rzecz prac.</v>
          </cell>
        </row>
        <row r="102">
          <cell r="A102" t="str">
            <v>15</v>
          </cell>
          <cell r="B102" t="str">
            <v>506 /1-15-532</v>
          </cell>
          <cell r="C102" t="str">
            <v>Wyko¤czalnia, Sw.na rz.prac.-i</v>
          </cell>
          <cell r="D102">
            <v>0</v>
          </cell>
          <cell r="E102">
            <v>0</v>
          </cell>
          <cell r="F102">
            <v>2226.92</v>
          </cell>
          <cell r="G102">
            <v>0</v>
          </cell>
          <cell r="H102">
            <v>2226.92</v>
          </cell>
          <cell r="I102" t="str">
            <v>Pośrednie</v>
          </cell>
          <cell r="J102" t="str">
            <v>Pozostałe świad. na rzecz prac.</v>
          </cell>
        </row>
        <row r="103">
          <cell r="A103" t="str">
            <v>15</v>
          </cell>
          <cell r="B103" t="str">
            <v>506 /1-15-800</v>
          </cell>
          <cell r="C103" t="str">
            <v>Wyko¤czalnia, Koszty zakupu.</v>
          </cell>
          <cell r="D103">
            <v>0</v>
          </cell>
          <cell r="E103">
            <v>0</v>
          </cell>
          <cell r="F103">
            <v>371.23</v>
          </cell>
          <cell r="G103">
            <v>0</v>
          </cell>
          <cell r="H103">
            <v>371.23</v>
          </cell>
          <cell r="I103" t="str">
            <v>Pośrednie</v>
          </cell>
          <cell r="J103" t="str">
            <v>Pozostałe koszty</v>
          </cell>
        </row>
        <row r="104">
          <cell r="A104" t="str">
            <v>11</v>
          </cell>
          <cell r="B104" t="str">
            <v>500 /1-11-000</v>
          </cell>
          <cell r="C104" t="str">
            <v>Prz‘dzalnia, Roboty w toku</v>
          </cell>
          <cell r="D104">
            <v>41693.089999999997</v>
          </cell>
          <cell r="E104">
            <v>0</v>
          </cell>
          <cell r="F104">
            <v>46129.37</v>
          </cell>
          <cell r="G104">
            <v>0</v>
          </cell>
          <cell r="H104">
            <v>-4436.2800000000061</v>
          </cell>
          <cell r="I104" t="str">
            <v>Bezpośrednie</v>
          </cell>
          <cell r="J104" t="str">
            <v>Produkcja w toku</v>
          </cell>
        </row>
        <row r="105">
          <cell r="A105" t="str">
            <v>11</v>
          </cell>
          <cell r="B105" t="str">
            <v>500 /1-11-111</v>
          </cell>
          <cell r="C105" t="str">
            <v>Prz‘dzalnia, Zu§.surowca</v>
          </cell>
          <cell r="D105">
            <v>0</v>
          </cell>
          <cell r="E105">
            <v>0</v>
          </cell>
          <cell r="F105">
            <v>1627284.61</v>
          </cell>
          <cell r="G105">
            <v>0</v>
          </cell>
          <cell r="H105">
            <v>1627284.61</v>
          </cell>
          <cell r="I105" t="str">
            <v>Bezpośrednie</v>
          </cell>
          <cell r="J105" t="str">
            <v>Surowiec</v>
          </cell>
        </row>
        <row r="106">
          <cell r="A106" t="str">
            <v>11</v>
          </cell>
          <cell r="B106" t="str">
            <v>500 /1-11-112</v>
          </cell>
          <cell r="C106" t="str">
            <v>Prz‘dzalnia, Zu§.prz‘dzy</v>
          </cell>
          <cell r="D106">
            <v>0</v>
          </cell>
          <cell r="E106">
            <v>0</v>
          </cell>
          <cell r="F106">
            <v>634036.67000000004</v>
          </cell>
          <cell r="G106">
            <v>0</v>
          </cell>
          <cell r="H106">
            <v>634036.67000000004</v>
          </cell>
          <cell r="I106" t="str">
            <v>Bezpośrednie</v>
          </cell>
          <cell r="J106" t="str">
            <v>Przędza z zakupu</v>
          </cell>
        </row>
        <row r="107">
          <cell r="A107" t="str">
            <v>11</v>
          </cell>
          <cell r="B107" t="str">
            <v>500 /1-11-113</v>
          </cell>
          <cell r="C107" t="str">
            <v>Prz‘dzalnia, Odpady</v>
          </cell>
          <cell r="D107">
            <v>0</v>
          </cell>
          <cell r="E107">
            <v>0</v>
          </cell>
          <cell r="F107">
            <v>-4966</v>
          </cell>
          <cell r="G107">
            <v>0</v>
          </cell>
          <cell r="H107">
            <v>-4966</v>
          </cell>
          <cell r="I107" t="str">
            <v>Bezpośrednie</v>
          </cell>
          <cell r="J107" t="str">
            <v>Odpady</v>
          </cell>
        </row>
        <row r="108">
          <cell r="A108" t="str">
            <v>11</v>
          </cell>
          <cell r="B108" t="str">
            <v>500 /1-11-122</v>
          </cell>
          <cell r="C108" t="str">
            <v>Prz‘dzalnia, Zu§.žr.pomocn.</v>
          </cell>
          <cell r="D108">
            <v>0</v>
          </cell>
          <cell r="E108">
            <v>0</v>
          </cell>
          <cell r="F108">
            <v>4792.8</v>
          </cell>
          <cell r="G108">
            <v>0</v>
          </cell>
          <cell r="H108">
            <v>4792.8</v>
          </cell>
          <cell r="I108" t="str">
            <v>Bezpośrednie</v>
          </cell>
          <cell r="J108" t="str">
            <v>Barwniki i środki pomocnicze</v>
          </cell>
        </row>
        <row r="109">
          <cell r="A109" t="str">
            <v>11</v>
          </cell>
          <cell r="B109" t="str">
            <v>500 /1-11-302</v>
          </cell>
          <cell r="C109" t="str">
            <v>Prz‘dzalnia, Zu§.prz.w’.-p˘’cz</v>
          </cell>
          <cell r="D109">
            <v>0</v>
          </cell>
          <cell r="E109">
            <v>0</v>
          </cell>
          <cell r="F109">
            <v>2047.28</v>
          </cell>
          <cell r="G109">
            <v>0</v>
          </cell>
          <cell r="H109">
            <v>2047.28</v>
          </cell>
          <cell r="I109" t="str">
            <v>Bezpośrednie</v>
          </cell>
          <cell r="J109" t="str">
            <v>Przędza własna</v>
          </cell>
        </row>
        <row r="110">
          <cell r="A110" t="str">
            <v>11</v>
          </cell>
          <cell r="B110" t="str">
            <v>500 /1-11-410</v>
          </cell>
          <cell r="C110" t="str">
            <v>Prz‘dzalnia, Wynagr.-osobowy f</v>
          </cell>
          <cell r="D110">
            <v>0</v>
          </cell>
          <cell r="E110">
            <v>0</v>
          </cell>
          <cell r="F110">
            <v>426593.99</v>
          </cell>
          <cell r="G110">
            <v>0</v>
          </cell>
          <cell r="H110">
            <v>426593.99</v>
          </cell>
          <cell r="I110" t="str">
            <v>Bezpośrednie</v>
          </cell>
          <cell r="J110" t="str">
            <v>Wynagrodzenia bezp. z narz.</v>
          </cell>
        </row>
        <row r="111">
          <cell r="A111" t="str">
            <v>11</v>
          </cell>
          <cell r="B111" t="str">
            <v>500 /1-11-522</v>
          </cell>
          <cell r="C111" t="str">
            <v>Prz‘dzalnia, Narzuty na p’ace</v>
          </cell>
          <cell r="D111">
            <v>0</v>
          </cell>
          <cell r="E111">
            <v>0</v>
          </cell>
          <cell r="F111">
            <v>188493.71</v>
          </cell>
          <cell r="G111">
            <v>0</v>
          </cell>
          <cell r="H111">
            <v>188493.71</v>
          </cell>
          <cell r="I111" t="str">
            <v>Bezpośrednie</v>
          </cell>
          <cell r="J111" t="str">
            <v>Wynagrodzenia bezp. z narz.</v>
          </cell>
        </row>
        <row r="112">
          <cell r="A112" t="str">
            <v>11</v>
          </cell>
          <cell r="B112" t="str">
            <v>500 /1-11-800</v>
          </cell>
          <cell r="C112" t="str">
            <v>Prz‘dzalnia, Koszty zakupu</v>
          </cell>
          <cell r="D112">
            <v>0</v>
          </cell>
          <cell r="E112">
            <v>0</v>
          </cell>
          <cell r="F112">
            <v>20695.55</v>
          </cell>
          <cell r="G112">
            <v>0</v>
          </cell>
          <cell r="H112">
            <v>20695.55</v>
          </cell>
          <cell r="I112" t="str">
            <v>Bezpośrednie</v>
          </cell>
          <cell r="J112" t="str">
            <v>Koszty zakupu</v>
          </cell>
        </row>
        <row r="113">
          <cell r="A113" t="str">
            <v>11</v>
          </cell>
          <cell r="B113" t="str">
            <v>500 /1-11-813</v>
          </cell>
          <cell r="C113" t="str">
            <v>Prz‘dzalnia, Us’ugi Farb.</v>
          </cell>
          <cell r="D113">
            <v>0</v>
          </cell>
          <cell r="E113">
            <v>0</v>
          </cell>
          <cell r="F113">
            <v>276618.83</v>
          </cell>
          <cell r="G113">
            <v>0</v>
          </cell>
          <cell r="H113">
            <v>276618.83</v>
          </cell>
          <cell r="I113" t="str">
            <v>Bezpośrednie</v>
          </cell>
          <cell r="J113" t="str">
            <v>Usługi Farbiarni</v>
          </cell>
        </row>
        <row r="114">
          <cell r="A114" t="str">
            <v>11</v>
          </cell>
          <cell r="B114" t="str">
            <v>505 /1-11-122</v>
          </cell>
          <cell r="C114" t="str">
            <v>Prz‘dzalnia, Zu§.žr.pomocn.</v>
          </cell>
          <cell r="D114">
            <v>0</v>
          </cell>
          <cell r="E114">
            <v>0</v>
          </cell>
          <cell r="F114">
            <v>3404</v>
          </cell>
          <cell r="G114">
            <v>0</v>
          </cell>
          <cell r="H114">
            <v>3404</v>
          </cell>
          <cell r="I114" t="str">
            <v>Pośrednie</v>
          </cell>
          <cell r="J114" t="str">
            <v>Pozostałe koszty</v>
          </cell>
        </row>
        <row r="115">
          <cell r="A115" t="str">
            <v>11</v>
          </cell>
          <cell r="B115" t="str">
            <v>505 /1-11-142</v>
          </cell>
          <cell r="C115" t="str">
            <v>Prz‘dzalnia, Mater.pozost.</v>
          </cell>
          <cell r="D115">
            <v>0</v>
          </cell>
          <cell r="E115">
            <v>0</v>
          </cell>
          <cell r="F115">
            <v>836.04</v>
          </cell>
          <cell r="G115">
            <v>0</v>
          </cell>
          <cell r="H115">
            <v>836.04</v>
          </cell>
          <cell r="I115" t="str">
            <v>Pośrednie</v>
          </cell>
          <cell r="J115" t="str">
            <v>Pozostałe materiały</v>
          </cell>
        </row>
        <row r="116">
          <cell r="A116" t="str">
            <v>11</v>
          </cell>
          <cell r="B116" t="str">
            <v>505 /1-11-151</v>
          </cell>
          <cell r="C116" t="str">
            <v>Prz‘dzalnia, Zu§.energ.elektr.</v>
          </cell>
          <cell r="D116">
            <v>0</v>
          </cell>
          <cell r="E116">
            <v>0</v>
          </cell>
          <cell r="F116">
            <v>242209.29</v>
          </cell>
          <cell r="G116">
            <v>0</v>
          </cell>
          <cell r="H116">
            <v>242209.29</v>
          </cell>
          <cell r="I116" t="str">
            <v>Pośrednie</v>
          </cell>
          <cell r="J116" t="str">
            <v>Energia elektryczna</v>
          </cell>
        </row>
        <row r="117">
          <cell r="A117" t="str">
            <v>11</v>
          </cell>
          <cell r="B117" t="str">
            <v>505 /1-11-800</v>
          </cell>
          <cell r="C117" t="str">
            <v>Prz‘dzalnia, Koszty zakupu.</v>
          </cell>
          <cell r="D117">
            <v>0</v>
          </cell>
          <cell r="E117">
            <v>0</v>
          </cell>
          <cell r="F117">
            <v>-81.41</v>
          </cell>
          <cell r="G117">
            <v>0</v>
          </cell>
          <cell r="H117">
            <v>-81.41</v>
          </cell>
          <cell r="I117" t="str">
            <v>Pośrednie</v>
          </cell>
          <cell r="J117" t="str">
            <v>Pozostałe koszty</v>
          </cell>
        </row>
        <row r="118">
          <cell r="A118" t="str">
            <v>11</v>
          </cell>
          <cell r="B118" t="str">
            <v>506 /1-11-010</v>
          </cell>
          <cell r="C118" t="str">
            <v>Prz‘dzalnia, Amortyz.žr.trwa’y</v>
          </cell>
          <cell r="D118">
            <v>0</v>
          </cell>
          <cell r="E118">
            <v>0</v>
          </cell>
          <cell r="F118">
            <v>344667.88</v>
          </cell>
          <cell r="G118">
            <v>0</v>
          </cell>
          <cell r="H118">
            <v>344667.88</v>
          </cell>
          <cell r="I118" t="str">
            <v>Pośrednie</v>
          </cell>
          <cell r="J118" t="str">
            <v>Amortyzacja środków trwałych</v>
          </cell>
        </row>
        <row r="119">
          <cell r="A119" t="str">
            <v>11</v>
          </cell>
          <cell r="B119" t="str">
            <v>506 /1-11-020</v>
          </cell>
          <cell r="C119" t="str">
            <v>Prz‘dzalnia, Amortyz.wart.niem</v>
          </cell>
          <cell r="D119">
            <v>0</v>
          </cell>
          <cell r="E119">
            <v>0</v>
          </cell>
          <cell r="F119">
            <v>13.41</v>
          </cell>
          <cell r="G119">
            <v>0</v>
          </cell>
          <cell r="H119">
            <v>13.41</v>
          </cell>
          <cell r="I119" t="str">
            <v>Pośrednie</v>
          </cell>
          <cell r="J119" t="str">
            <v>Pozostałe koszty</v>
          </cell>
        </row>
        <row r="120">
          <cell r="A120" t="str">
            <v>11</v>
          </cell>
          <cell r="B120" t="str">
            <v>506 /1-11-141</v>
          </cell>
          <cell r="C120" t="str">
            <v>Prz‘dzalnia, Mater.biurowe</v>
          </cell>
          <cell r="D120">
            <v>0</v>
          </cell>
          <cell r="E120">
            <v>0</v>
          </cell>
          <cell r="F120">
            <v>263.02</v>
          </cell>
          <cell r="G120">
            <v>0</v>
          </cell>
          <cell r="H120">
            <v>263.02</v>
          </cell>
          <cell r="I120" t="str">
            <v>Pośrednie</v>
          </cell>
          <cell r="J120" t="str">
            <v>Pozostałe koszty</v>
          </cell>
        </row>
        <row r="121">
          <cell r="A121" t="str">
            <v>11</v>
          </cell>
          <cell r="B121" t="str">
            <v>506 /1-11-142</v>
          </cell>
          <cell r="C121" t="str">
            <v>Prz‘dzalnia, Mater.pozost.</v>
          </cell>
          <cell r="D121">
            <v>0</v>
          </cell>
          <cell r="E121">
            <v>0</v>
          </cell>
          <cell r="F121">
            <v>55773.31</v>
          </cell>
          <cell r="G121">
            <v>0</v>
          </cell>
          <cell r="H121">
            <v>55773.31</v>
          </cell>
          <cell r="I121" t="str">
            <v>Pośrednie</v>
          </cell>
          <cell r="J121" t="str">
            <v>Pozostałe materiały</v>
          </cell>
        </row>
        <row r="122">
          <cell r="A122" t="str">
            <v>11</v>
          </cell>
          <cell r="B122" t="str">
            <v>506 /1-11-152</v>
          </cell>
          <cell r="C122" t="str">
            <v>Prz‘dzalnia, Zu§.wody</v>
          </cell>
          <cell r="D122">
            <v>0</v>
          </cell>
          <cell r="E122">
            <v>0</v>
          </cell>
          <cell r="F122">
            <v>13197.45</v>
          </cell>
          <cell r="G122">
            <v>0</v>
          </cell>
          <cell r="H122">
            <v>13197.45</v>
          </cell>
          <cell r="I122" t="str">
            <v>Pośrednie</v>
          </cell>
          <cell r="J122" t="str">
            <v>Woda-socjal.</v>
          </cell>
        </row>
        <row r="123">
          <cell r="A123" t="str">
            <v>11</v>
          </cell>
          <cell r="B123" t="str">
            <v>506 /1-11-153</v>
          </cell>
          <cell r="C123" t="str">
            <v>Prz‘dzalnia, Zu§.energ.ciepl.</v>
          </cell>
          <cell r="D123">
            <v>0</v>
          </cell>
          <cell r="E123">
            <v>0</v>
          </cell>
          <cell r="F123">
            <v>59861.02</v>
          </cell>
          <cell r="G123">
            <v>0</v>
          </cell>
          <cell r="H123">
            <v>59861.02</v>
          </cell>
          <cell r="I123" t="str">
            <v>Pośrednie</v>
          </cell>
          <cell r="J123" t="str">
            <v>Energia cieplna-ogrzew.</v>
          </cell>
        </row>
        <row r="124">
          <cell r="A124" t="str">
            <v>11</v>
          </cell>
          <cell r="B124" t="str">
            <v>506 /1-11-215</v>
          </cell>
          <cell r="C124" t="str">
            <v>Prz‘dzalnia, Us’.transp.w’.</v>
          </cell>
          <cell r="D124">
            <v>0</v>
          </cell>
          <cell r="E124">
            <v>0</v>
          </cell>
          <cell r="F124">
            <v>811.98</v>
          </cell>
          <cell r="G124">
            <v>0</v>
          </cell>
          <cell r="H124">
            <v>811.98</v>
          </cell>
          <cell r="I124" t="str">
            <v>Pośrednie</v>
          </cell>
          <cell r="J124" t="str">
            <v>Pozostałe koszty</v>
          </cell>
        </row>
        <row r="125">
          <cell r="A125" t="str">
            <v>11</v>
          </cell>
          <cell r="B125" t="str">
            <v>506 /1-11-221</v>
          </cell>
          <cell r="C125" t="str">
            <v>Prz‘dzalnia, Us’.rem.-budynki</v>
          </cell>
          <cell r="D125">
            <v>0</v>
          </cell>
          <cell r="E125">
            <v>0</v>
          </cell>
          <cell r="F125">
            <v>21188.6</v>
          </cell>
          <cell r="G125">
            <v>0</v>
          </cell>
          <cell r="H125">
            <v>21188.6</v>
          </cell>
          <cell r="I125" t="str">
            <v>Pośrednie</v>
          </cell>
          <cell r="J125" t="str">
            <v>Remonty budynków i budowli</v>
          </cell>
        </row>
        <row r="126">
          <cell r="A126" t="str">
            <v>11</v>
          </cell>
          <cell r="B126" t="str">
            <v>506 /1-11-224</v>
          </cell>
          <cell r="C126" t="str">
            <v>Prz‘dzalnia, Us’.rem.-masz.i u</v>
          </cell>
          <cell r="D126">
            <v>0</v>
          </cell>
          <cell r="E126">
            <v>0</v>
          </cell>
          <cell r="F126">
            <v>11181.44</v>
          </cell>
          <cell r="G126">
            <v>0</v>
          </cell>
          <cell r="H126">
            <v>11181.44</v>
          </cell>
          <cell r="I126" t="str">
            <v>Pośrednie</v>
          </cell>
          <cell r="J126" t="str">
            <v>Remonty maszyn i urządzeń</v>
          </cell>
        </row>
        <row r="127">
          <cell r="A127" t="str">
            <v>11</v>
          </cell>
          <cell r="B127" t="str">
            <v>506 /1-11-225</v>
          </cell>
          <cell r="C127" t="str">
            <v>Prz‘dzalnia, Us’.rem.-poz.masz</v>
          </cell>
          <cell r="D127">
            <v>0</v>
          </cell>
          <cell r="E127">
            <v>0</v>
          </cell>
          <cell r="F127">
            <v>656.6</v>
          </cell>
          <cell r="G127">
            <v>0</v>
          </cell>
          <cell r="H127">
            <v>656.6</v>
          </cell>
          <cell r="I127" t="str">
            <v>Pośrednie</v>
          </cell>
          <cell r="J127" t="str">
            <v>Remonty maszyn i urządzeń</v>
          </cell>
        </row>
        <row r="128">
          <cell r="A128" t="str">
            <v>11</v>
          </cell>
          <cell r="B128" t="str">
            <v>506 /1-11-226</v>
          </cell>
          <cell r="C128" t="str">
            <v>Prz‘dzalnia, Us’.rem.-žrodki t</v>
          </cell>
          <cell r="D128">
            <v>0</v>
          </cell>
          <cell r="E128">
            <v>0</v>
          </cell>
          <cell r="F128">
            <v>8</v>
          </cell>
          <cell r="G128">
            <v>0</v>
          </cell>
          <cell r="H128">
            <v>8</v>
          </cell>
          <cell r="I128" t="str">
            <v>Pośrednie</v>
          </cell>
          <cell r="J128" t="str">
            <v>Remonty maszyn i urządzeń</v>
          </cell>
        </row>
        <row r="129">
          <cell r="A129" t="str">
            <v>11</v>
          </cell>
          <cell r="B129" t="str">
            <v>506 /1-11-228</v>
          </cell>
          <cell r="C129" t="str">
            <v>Prz‘dzalnia, Us’.rem.-narz. i</v>
          </cell>
          <cell r="D129">
            <v>0</v>
          </cell>
          <cell r="E129">
            <v>0</v>
          </cell>
          <cell r="F129">
            <v>2297</v>
          </cell>
          <cell r="G129">
            <v>0</v>
          </cell>
          <cell r="H129">
            <v>2297</v>
          </cell>
          <cell r="I129" t="str">
            <v>Pośrednie</v>
          </cell>
          <cell r="J129" t="str">
            <v>Remonty pozostałe</v>
          </cell>
        </row>
        <row r="130">
          <cell r="A130" t="str">
            <v>11</v>
          </cell>
          <cell r="B130" t="str">
            <v>506 /1-11-229</v>
          </cell>
          <cell r="C130" t="str">
            <v>Prz‘dzalnia, Us’.rem.-pozost.</v>
          </cell>
          <cell r="D130">
            <v>0</v>
          </cell>
          <cell r="E130">
            <v>0</v>
          </cell>
          <cell r="F130">
            <v>1200</v>
          </cell>
          <cell r="G130">
            <v>0</v>
          </cell>
          <cell r="H130">
            <v>1200</v>
          </cell>
          <cell r="I130" t="str">
            <v>Pośrednie</v>
          </cell>
          <cell r="J130" t="str">
            <v>Remonty pozostałe</v>
          </cell>
        </row>
        <row r="131">
          <cell r="A131" t="str">
            <v>11</v>
          </cell>
          <cell r="B131" t="str">
            <v>506 /1-11-241</v>
          </cell>
          <cell r="C131" t="str">
            <v>Prz‘dzalnia, Us’.’†czn.-rozmow</v>
          </cell>
          <cell r="D131">
            <v>0</v>
          </cell>
          <cell r="E131">
            <v>0</v>
          </cell>
          <cell r="F131">
            <v>63.18</v>
          </cell>
          <cell r="G131">
            <v>0</v>
          </cell>
          <cell r="H131">
            <v>63.18</v>
          </cell>
          <cell r="I131" t="str">
            <v>Pośrednie</v>
          </cell>
          <cell r="J131" t="str">
            <v>Pozostałe koszty</v>
          </cell>
        </row>
        <row r="132">
          <cell r="A132" t="str">
            <v>11</v>
          </cell>
          <cell r="B132" t="str">
            <v>506 /1-11-251</v>
          </cell>
          <cell r="C132" t="str">
            <v>Prz‘dzalnia, Us’.poz.-admin.-b</v>
          </cell>
          <cell r="D132">
            <v>0</v>
          </cell>
          <cell r="E132">
            <v>0</v>
          </cell>
          <cell r="F132">
            <v>19</v>
          </cell>
          <cell r="G132">
            <v>0</v>
          </cell>
          <cell r="H132">
            <v>19</v>
          </cell>
          <cell r="I132" t="str">
            <v>Pośrednie</v>
          </cell>
          <cell r="J132" t="str">
            <v>Pozostałe koszty</v>
          </cell>
        </row>
        <row r="133">
          <cell r="A133" t="str">
            <v>11</v>
          </cell>
          <cell r="B133" t="str">
            <v>506 /1-11-254</v>
          </cell>
          <cell r="C133" t="str">
            <v>Prz‘dzalnia, Us’.poz.-komunaln</v>
          </cell>
          <cell r="D133">
            <v>0</v>
          </cell>
          <cell r="E133">
            <v>0</v>
          </cell>
          <cell r="F133">
            <v>11289.78</v>
          </cell>
          <cell r="G133">
            <v>0</v>
          </cell>
          <cell r="H133">
            <v>11289.78</v>
          </cell>
          <cell r="I133" t="str">
            <v>Pośrednie</v>
          </cell>
          <cell r="J133" t="str">
            <v>Odbiór ścieków</v>
          </cell>
        </row>
        <row r="134">
          <cell r="A134" t="str">
            <v>11</v>
          </cell>
          <cell r="B134" t="str">
            <v>506 /1-11-259</v>
          </cell>
          <cell r="C134" t="str">
            <v>Prz‘dzalnia, Us’.poz.-inne</v>
          </cell>
          <cell r="D134">
            <v>0</v>
          </cell>
          <cell r="E134">
            <v>0</v>
          </cell>
          <cell r="F134">
            <v>1645.1</v>
          </cell>
          <cell r="G134">
            <v>0</v>
          </cell>
          <cell r="H134">
            <v>1645.1</v>
          </cell>
          <cell r="I134" t="str">
            <v>Pośrednie</v>
          </cell>
          <cell r="J134" t="str">
            <v>Pozostałe koszty</v>
          </cell>
        </row>
        <row r="135">
          <cell r="A135" t="str">
            <v>11</v>
          </cell>
          <cell r="B135" t="str">
            <v>506 /1-11-261</v>
          </cell>
          <cell r="C135" t="str">
            <v>Prz‘dzalnia, Rem.w’.-budynki</v>
          </cell>
          <cell r="D135">
            <v>0</v>
          </cell>
          <cell r="E135">
            <v>0</v>
          </cell>
          <cell r="F135">
            <v>57064.11</v>
          </cell>
          <cell r="G135">
            <v>0</v>
          </cell>
          <cell r="H135">
            <v>57064.11</v>
          </cell>
          <cell r="I135" t="str">
            <v>Pośrednie</v>
          </cell>
          <cell r="J135" t="str">
            <v>Remonty budynków i budowli</v>
          </cell>
        </row>
        <row r="136">
          <cell r="A136" t="str">
            <v>11</v>
          </cell>
          <cell r="B136" t="str">
            <v>506 /1-11-262</v>
          </cell>
          <cell r="C136" t="str">
            <v>Prz‘dzalnia, Rem.w’.-budowle</v>
          </cell>
          <cell r="D136">
            <v>0</v>
          </cell>
          <cell r="E136">
            <v>0</v>
          </cell>
          <cell r="F136">
            <v>104.28</v>
          </cell>
          <cell r="G136">
            <v>0</v>
          </cell>
          <cell r="H136">
            <v>104.28</v>
          </cell>
          <cell r="I136" t="str">
            <v>Pośrednie</v>
          </cell>
          <cell r="J136" t="str">
            <v>Remonty budynków i budowli</v>
          </cell>
        </row>
        <row r="137">
          <cell r="A137" t="str">
            <v>11</v>
          </cell>
          <cell r="B137" t="str">
            <v>506 /1-11-264</v>
          </cell>
          <cell r="C137" t="str">
            <v>Prz‘dzalnia, Rem.w’.-masz.i ur</v>
          </cell>
          <cell r="D137">
            <v>0</v>
          </cell>
          <cell r="E137">
            <v>0</v>
          </cell>
          <cell r="F137">
            <v>47571.45</v>
          </cell>
          <cell r="G137">
            <v>0</v>
          </cell>
          <cell r="H137">
            <v>47571.45</v>
          </cell>
          <cell r="I137" t="str">
            <v>Pośrednie</v>
          </cell>
          <cell r="J137" t="str">
            <v>Remonty maszyn i urządzeń</v>
          </cell>
        </row>
        <row r="138">
          <cell r="A138" t="str">
            <v>11</v>
          </cell>
          <cell r="B138" t="str">
            <v>506 /1-11-265</v>
          </cell>
          <cell r="C138" t="str">
            <v>Prz‘dzalnia, Rem w’.-poz.masz.</v>
          </cell>
          <cell r="D138">
            <v>0</v>
          </cell>
          <cell r="E138">
            <v>0</v>
          </cell>
          <cell r="F138">
            <v>9807.7000000000007</v>
          </cell>
          <cell r="G138">
            <v>0</v>
          </cell>
          <cell r="H138">
            <v>9807.7000000000007</v>
          </cell>
          <cell r="I138" t="str">
            <v>Pośrednie</v>
          </cell>
          <cell r="J138" t="str">
            <v>Remonty maszyn i urządzeń</v>
          </cell>
        </row>
        <row r="139">
          <cell r="A139" t="str">
            <v>11</v>
          </cell>
          <cell r="B139" t="str">
            <v>506 /1-11-266</v>
          </cell>
          <cell r="C139" t="str">
            <v>Prz‘dzalnia, Rem.w’.-žrodki tr</v>
          </cell>
          <cell r="D139">
            <v>0</v>
          </cell>
          <cell r="E139">
            <v>0</v>
          </cell>
          <cell r="F139">
            <v>413.52</v>
          </cell>
          <cell r="G139">
            <v>0</v>
          </cell>
          <cell r="H139">
            <v>413.52</v>
          </cell>
          <cell r="I139" t="str">
            <v>Pośrednie</v>
          </cell>
          <cell r="J139" t="str">
            <v>Remonty maszyn i urządzeń</v>
          </cell>
        </row>
        <row r="140">
          <cell r="A140" t="str">
            <v>11</v>
          </cell>
          <cell r="B140" t="str">
            <v>506 /1-11-267</v>
          </cell>
          <cell r="C140" t="str">
            <v>Prz‘dzalnia, Rem.w’.-poj.mecha</v>
          </cell>
          <cell r="D140">
            <v>0</v>
          </cell>
          <cell r="E140">
            <v>0</v>
          </cell>
          <cell r="F140">
            <v>357.96</v>
          </cell>
          <cell r="G140">
            <v>0</v>
          </cell>
          <cell r="H140">
            <v>357.96</v>
          </cell>
          <cell r="I140" t="str">
            <v>Pośrednie</v>
          </cell>
          <cell r="J140" t="str">
            <v>Remonty pozostałe</v>
          </cell>
        </row>
        <row r="141">
          <cell r="A141" t="str">
            <v>11</v>
          </cell>
          <cell r="B141" t="str">
            <v>506 /1-11-268</v>
          </cell>
          <cell r="C141" t="str">
            <v>Prz‘dzalnia, Rem.w’.-narz.i pr</v>
          </cell>
          <cell r="D141">
            <v>0</v>
          </cell>
          <cell r="E141">
            <v>0</v>
          </cell>
          <cell r="F141">
            <v>6371.25</v>
          </cell>
          <cell r="G141">
            <v>0</v>
          </cell>
          <cell r="H141">
            <v>6371.25</v>
          </cell>
          <cell r="I141" t="str">
            <v>Pośrednie</v>
          </cell>
          <cell r="J141" t="str">
            <v>Remonty pozostałe</v>
          </cell>
        </row>
        <row r="142">
          <cell r="A142" t="str">
            <v>11</v>
          </cell>
          <cell r="B142" t="str">
            <v>506 /1-11-311</v>
          </cell>
          <cell r="C142" t="str">
            <v>Prz‘dzalnia, Podatek od nieruc</v>
          </cell>
          <cell r="D142">
            <v>0</v>
          </cell>
          <cell r="E142">
            <v>0</v>
          </cell>
          <cell r="F142">
            <v>79231.05</v>
          </cell>
          <cell r="G142">
            <v>0</v>
          </cell>
          <cell r="H142">
            <v>79231.05</v>
          </cell>
          <cell r="I142" t="str">
            <v>Pośrednie</v>
          </cell>
          <cell r="J142" t="str">
            <v>Podatek od nieruchomości</v>
          </cell>
        </row>
        <row r="143">
          <cell r="A143" t="str">
            <v>11</v>
          </cell>
          <cell r="B143" t="str">
            <v>506 /1-11-312</v>
          </cell>
          <cell r="C143" t="str">
            <v>Prz‘dzalnia, Podatek gruntowy</v>
          </cell>
          <cell r="D143">
            <v>0</v>
          </cell>
          <cell r="E143">
            <v>0</v>
          </cell>
          <cell r="F143">
            <v>1994.53</v>
          </cell>
          <cell r="G143">
            <v>0</v>
          </cell>
          <cell r="H143">
            <v>1994.53</v>
          </cell>
          <cell r="I143" t="str">
            <v>Pośrednie</v>
          </cell>
          <cell r="J143" t="str">
            <v>Pozostałe koszty</v>
          </cell>
        </row>
        <row r="144">
          <cell r="A144" t="str">
            <v>11</v>
          </cell>
          <cell r="B144" t="str">
            <v>506 /1-11-322</v>
          </cell>
          <cell r="C144" t="str">
            <v>Prz‘dzalnia, Op’aty pozosta’e</v>
          </cell>
          <cell r="D144">
            <v>0</v>
          </cell>
          <cell r="E144">
            <v>0</v>
          </cell>
          <cell r="F144">
            <v>215.29</v>
          </cell>
          <cell r="G144">
            <v>0</v>
          </cell>
          <cell r="H144">
            <v>215.29</v>
          </cell>
          <cell r="I144" t="str">
            <v>Pośrednie</v>
          </cell>
          <cell r="J144" t="str">
            <v>Pozostałe koszty</v>
          </cell>
        </row>
        <row r="145">
          <cell r="A145" t="str">
            <v>11</v>
          </cell>
          <cell r="B145" t="str">
            <v>506 /1-11-410</v>
          </cell>
          <cell r="C145" t="str">
            <v>Prz‘dzalnia, Wynagr.-osobowy f</v>
          </cell>
          <cell r="D145">
            <v>0</v>
          </cell>
          <cell r="E145">
            <v>0</v>
          </cell>
          <cell r="F145">
            <v>192435.08</v>
          </cell>
          <cell r="G145">
            <v>0</v>
          </cell>
          <cell r="H145">
            <v>192435.08</v>
          </cell>
          <cell r="I145" t="str">
            <v>Pośrednie</v>
          </cell>
          <cell r="J145" t="str">
            <v>Wynagrodzenia pośr. z narz.</v>
          </cell>
        </row>
        <row r="146">
          <cell r="A146" t="str">
            <v>11</v>
          </cell>
          <cell r="B146" t="str">
            <v>506 /1-11-420</v>
          </cell>
          <cell r="C146" t="str">
            <v>Prz‘dzalnia, Wynagr.-bezosob.f</v>
          </cell>
          <cell r="D146">
            <v>0</v>
          </cell>
          <cell r="E146">
            <v>0</v>
          </cell>
          <cell r="F146">
            <v>1321</v>
          </cell>
          <cell r="G146">
            <v>0</v>
          </cell>
          <cell r="H146">
            <v>1321</v>
          </cell>
          <cell r="I146" t="str">
            <v>Pośrednie</v>
          </cell>
          <cell r="J146" t="str">
            <v>Pozostałe świad. na rzecz prac.</v>
          </cell>
        </row>
        <row r="147">
          <cell r="A147" t="str">
            <v>11</v>
          </cell>
          <cell r="B147" t="str">
            <v>506 /1-11-511</v>
          </cell>
          <cell r="C147" t="str">
            <v>Prz‘dzalnia, w.na rz.prac.-BH</v>
          </cell>
          <cell r="D147">
            <v>0</v>
          </cell>
          <cell r="E147">
            <v>0</v>
          </cell>
          <cell r="F147">
            <v>15782.98</v>
          </cell>
          <cell r="G147">
            <v>0</v>
          </cell>
          <cell r="H147">
            <v>15782.98</v>
          </cell>
          <cell r="I147" t="str">
            <v>Pośrednie</v>
          </cell>
          <cell r="J147" t="str">
            <v>Pozostałe świad. na rzecz prac.</v>
          </cell>
        </row>
        <row r="148">
          <cell r="A148" t="str">
            <v>11</v>
          </cell>
          <cell r="B148" t="str">
            <v>506 /1-11-521</v>
          </cell>
          <cell r="C148" t="str">
            <v>Prz‘dzalnia, w.na rz.prac.-na</v>
          </cell>
          <cell r="D148">
            <v>0</v>
          </cell>
          <cell r="E148">
            <v>0</v>
          </cell>
          <cell r="F148">
            <v>34663.589999999997</v>
          </cell>
          <cell r="G148">
            <v>0</v>
          </cell>
          <cell r="H148">
            <v>34663.589999999997</v>
          </cell>
          <cell r="I148" t="str">
            <v>Pośrednie</v>
          </cell>
          <cell r="J148" t="str">
            <v>Pozostałe świad. na rzecz prac.</v>
          </cell>
        </row>
        <row r="149">
          <cell r="A149" t="str">
            <v>11</v>
          </cell>
          <cell r="B149" t="str">
            <v>506 /1-11-522</v>
          </cell>
          <cell r="C149" t="str">
            <v>Prz‘dzalnia, w.na rz.prac.-na</v>
          </cell>
          <cell r="D149">
            <v>0</v>
          </cell>
          <cell r="E149">
            <v>0</v>
          </cell>
          <cell r="F149">
            <v>85003.8</v>
          </cell>
          <cell r="G149">
            <v>0</v>
          </cell>
          <cell r="H149">
            <v>85003.8</v>
          </cell>
          <cell r="I149" t="str">
            <v>Pośrednie</v>
          </cell>
          <cell r="J149" t="str">
            <v>Wynagrodzenia pośr. z narz.</v>
          </cell>
        </row>
        <row r="150">
          <cell r="A150" t="str">
            <v>11</v>
          </cell>
          <cell r="B150" t="str">
            <v>506 /1-11-531</v>
          </cell>
          <cell r="C150" t="str">
            <v>Prz‘dzalnia, w.na rz.prac.-sz</v>
          </cell>
          <cell r="D150">
            <v>0</v>
          </cell>
          <cell r="E150">
            <v>0</v>
          </cell>
          <cell r="F150">
            <v>2259</v>
          </cell>
          <cell r="G150">
            <v>0</v>
          </cell>
          <cell r="H150">
            <v>2259</v>
          </cell>
          <cell r="I150" t="str">
            <v>Pośrednie</v>
          </cell>
          <cell r="J150" t="str">
            <v>Pozostałe świad. na rzecz prac.</v>
          </cell>
        </row>
        <row r="151">
          <cell r="A151" t="str">
            <v>11</v>
          </cell>
          <cell r="B151" t="str">
            <v>506 /1-11-532</v>
          </cell>
          <cell r="C151" t="str">
            <v>Prz‘dzalnia, Sw.na rz.prac.-in</v>
          </cell>
          <cell r="D151">
            <v>0</v>
          </cell>
          <cell r="E151">
            <v>0</v>
          </cell>
          <cell r="F151">
            <v>7274.44</v>
          </cell>
          <cell r="G151">
            <v>0</v>
          </cell>
          <cell r="H151">
            <v>7274.44</v>
          </cell>
          <cell r="I151" t="str">
            <v>Pośrednie</v>
          </cell>
          <cell r="J151" t="str">
            <v>Pozostałe świad. na rzecz prac.</v>
          </cell>
        </row>
        <row r="152">
          <cell r="A152" t="str">
            <v>11</v>
          </cell>
          <cell r="B152" t="str">
            <v>506 /1-11-800</v>
          </cell>
          <cell r="C152" t="str">
            <v>Prz‘dzalnia, Koszty zakupu.</v>
          </cell>
          <cell r="D152">
            <v>0</v>
          </cell>
          <cell r="E152">
            <v>0</v>
          </cell>
          <cell r="F152">
            <v>1705.15</v>
          </cell>
          <cell r="G152">
            <v>0</v>
          </cell>
          <cell r="H152">
            <v>1705.15</v>
          </cell>
          <cell r="I152" t="str">
            <v>Pośrednie</v>
          </cell>
          <cell r="J152" t="str">
            <v>Pozostałe koszty</v>
          </cell>
        </row>
        <row r="153">
          <cell r="A153" t="str">
            <v>12</v>
          </cell>
          <cell r="B153" t="str">
            <v>500 /1-12-000</v>
          </cell>
          <cell r="C153" t="str">
            <v>Skr‘calnia, Roboty w toku</v>
          </cell>
          <cell r="D153">
            <v>9403.61</v>
          </cell>
          <cell r="E153">
            <v>0</v>
          </cell>
          <cell r="F153">
            <v>23882.42</v>
          </cell>
          <cell r="G153">
            <v>0</v>
          </cell>
          <cell r="H153">
            <v>-14478.809999999998</v>
          </cell>
          <cell r="I153" t="str">
            <v>Bezpośrednie</v>
          </cell>
          <cell r="J153" t="str">
            <v>Produkcja w toku</v>
          </cell>
        </row>
        <row r="154">
          <cell r="A154" t="str">
            <v>12</v>
          </cell>
          <cell r="B154" t="str">
            <v>500 /1-12-112</v>
          </cell>
          <cell r="C154" t="str">
            <v>Skr‘calnia, Zu§.prz‘dzy</v>
          </cell>
          <cell r="D154">
            <v>0</v>
          </cell>
          <cell r="E154">
            <v>0</v>
          </cell>
          <cell r="F154">
            <v>23460.06</v>
          </cell>
          <cell r="G154">
            <v>0</v>
          </cell>
          <cell r="H154">
            <v>23460.06</v>
          </cell>
          <cell r="I154" t="str">
            <v>Bezpośrednie</v>
          </cell>
          <cell r="J154" t="str">
            <v>Przędza z zakupu</v>
          </cell>
        </row>
        <row r="155">
          <cell r="A155" t="str">
            <v>12</v>
          </cell>
          <cell r="B155" t="str">
            <v>500 /1-12-113</v>
          </cell>
          <cell r="C155" t="str">
            <v>Skr‘calnia, Odpady</v>
          </cell>
          <cell r="D155">
            <v>0</v>
          </cell>
          <cell r="E155">
            <v>0</v>
          </cell>
          <cell r="F155">
            <v>-299.42</v>
          </cell>
          <cell r="G155">
            <v>0</v>
          </cell>
          <cell r="H155">
            <v>-299.42</v>
          </cell>
          <cell r="I155" t="str">
            <v>Bezpośrednie</v>
          </cell>
          <cell r="J155" t="str">
            <v>Odpady</v>
          </cell>
        </row>
        <row r="156">
          <cell r="A156" t="str">
            <v>12</v>
          </cell>
          <cell r="B156" t="str">
            <v>500 /1-12-122</v>
          </cell>
          <cell r="C156" t="str">
            <v>Skr‘calnia, Zu§.žr.pomocn.</v>
          </cell>
          <cell r="D156">
            <v>0</v>
          </cell>
          <cell r="E156">
            <v>0</v>
          </cell>
          <cell r="F156">
            <v>746</v>
          </cell>
          <cell r="G156">
            <v>0</v>
          </cell>
          <cell r="H156">
            <v>746</v>
          </cell>
          <cell r="I156" t="str">
            <v>Bezpośrednie</v>
          </cell>
          <cell r="J156" t="str">
            <v>Barwniki i środki pomocnicze</v>
          </cell>
        </row>
        <row r="157">
          <cell r="A157" t="str">
            <v>12</v>
          </cell>
          <cell r="B157" t="str">
            <v>500 /1-12-301</v>
          </cell>
          <cell r="C157" t="str">
            <v>Skr‘calnia, Zu§.prz.w’.-zgrz.</v>
          </cell>
          <cell r="D157">
            <v>0</v>
          </cell>
          <cell r="E157">
            <v>0</v>
          </cell>
          <cell r="F157">
            <v>31623.52</v>
          </cell>
          <cell r="G157">
            <v>0</v>
          </cell>
          <cell r="H157">
            <v>31623.52</v>
          </cell>
          <cell r="I157" t="str">
            <v>Bezpośrednie</v>
          </cell>
          <cell r="J157" t="str">
            <v>Przędza własna</v>
          </cell>
        </row>
        <row r="158">
          <cell r="A158" t="str">
            <v>12</v>
          </cell>
          <cell r="B158" t="str">
            <v>500 /1-12-302</v>
          </cell>
          <cell r="C158" t="str">
            <v>Skr‘calnia, Zu§.prz.w’.-p˘’cz.</v>
          </cell>
          <cell r="D158">
            <v>0</v>
          </cell>
          <cell r="E158">
            <v>0</v>
          </cell>
          <cell r="F158">
            <v>52677.08</v>
          </cell>
          <cell r="G158">
            <v>0</v>
          </cell>
          <cell r="H158">
            <v>52677.08</v>
          </cell>
          <cell r="I158" t="str">
            <v>Bezpośrednie</v>
          </cell>
          <cell r="J158" t="str">
            <v>Przędza własna</v>
          </cell>
        </row>
        <row r="159">
          <cell r="A159" t="str">
            <v>12</v>
          </cell>
          <cell r="B159" t="str">
            <v>500 /1-12-303</v>
          </cell>
          <cell r="C159" t="str">
            <v>Skr‘calnia, Zu§.prz.w’.-baw.</v>
          </cell>
          <cell r="D159">
            <v>0</v>
          </cell>
          <cell r="E159">
            <v>0</v>
          </cell>
          <cell r="F159">
            <v>18554.23</v>
          </cell>
          <cell r="G159">
            <v>0</v>
          </cell>
          <cell r="H159">
            <v>18554.23</v>
          </cell>
          <cell r="I159" t="str">
            <v>Bezpośrednie</v>
          </cell>
          <cell r="J159" t="str">
            <v>Przędza własna</v>
          </cell>
        </row>
        <row r="160">
          <cell r="A160" t="str">
            <v>12</v>
          </cell>
          <cell r="B160" t="str">
            <v>500 /1-12-410</v>
          </cell>
          <cell r="C160" t="str">
            <v>Skr‘calnia, Wynagr.-osobowy f.</v>
          </cell>
          <cell r="D160">
            <v>0</v>
          </cell>
          <cell r="E160">
            <v>0</v>
          </cell>
          <cell r="F160">
            <v>170489.88</v>
          </cell>
          <cell r="G160">
            <v>1297.06</v>
          </cell>
          <cell r="H160">
            <v>169192.82</v>
          </cell>
          <cell r="I160" t="str">
            <v>Bezpośrednie</v>
          </cell>
          <cell r="J160" t="str">
            <v>Wynagrodzenia bezp. z narz.</v>
          </cell>
        </row>
        <row r="161">
          <cell r="A161" t="str">
            <v>12</v>
          </cell>
          <cell r="B161" t="str">
            <v>500 /1-12-522</v>
          </cell>
          <cell r="C161" t="str">
            <v>Skr‘calnia, Narzuty na p’ace</v>
          </cell>
          <cell r="D161">
            <v>0</v>
          </cell>
          <cell r="E161">
            <v>0</v>
          </cell>
          <cell r="F161">
            <v>75210.69</v>
          </cell>
          <cell r="G161">
            <v>628.45000000000005</v>
          </cell>
          <cell r="H161">
            <v>74582.240000000005</v>
          </cell>
          <cell r="I161" t="str">
            <v>Bezpośrednie</v>
          </cell>
          <cell r="J161" t="str">
            <v>Wynagrodzenia bezp. z narz.</v>
          </cell>
        </row>
        <row r="162">
          <cell r="A162" t="str">
            <v>12</v>
          </cell>
          <cell r="B162" t="str">
            <v>500 /1-12-800</v>
          </cell>
          <cell r="C162" t="str">
            <v>Skr‘calnia, koszty zakupu</v>
          </cell>
          <cell r="D162">
            <v>0</v>
          </cell>
          <cell r="E162">
            <v>0</v>
          </cell>
          <cell r="F162">
            <v>191.9</v>
          </cell>
          <cell r="G162">
            <v>0</v>
          </cell>
          <cell r="H162">
            <v>191.9</v>
          </cell>
          <cell r="I162" t="str">
            <v>Bezpośrednie</v>
          </cell>
          <cell r="J162" t="str">
            <v>Koszty zakupu</v>
          </cell>
        </row>
        <row r="163">
          <cell r="A163" t="str">
            <v>12</v>
          </cell>
          <cell r="B163" t="str">
            <v>505 /1-12-142</v>
          </cell>
          <cell r="C163" t="str">
            <v>Skr‘calnia, Mater.pozost.</v>
          </cell>
          <cell r="D163">
            <v>0</v>
          </cell>
          <cell r="E163">
            <v>0</v>
          </cell>
          <cell r="F163">
            <v>1049.6099999999999</v>
          </cell>
          <cell r="G163">
            <v>0</v>
          </cell>
          <cell r="H163">
            <v>1049.6099999999999</v>
          </cell>
          <cell r="I163" t="str">
            <v>Pośrednie</v>
          </cell>
          <cell r="J163" t="str">
            <v>Pozostałe materiały</v>
          </cell>
        </row>
        <row r="164">
          <cell r="A164" t="str">
            <v>12</v>
          </cell>
          <cell r="B164" t="str">
            <v>505 /1-12-151</v>
          </cell>
          <cell r="C164" t="str">
            <v>Skr‘calnia, Zu§.energ.elektr.</v>
          </cell>
          <cell r="D164">
            <v>0</v>
          </cell>
          <cell r="E164">
            <v>0</v>
          </cell>
          <cell r="F164">
            <v>12254.72</v>
          </cell>
          <cell r="G164">
            <v>0</v>
          </cell>
          <cell r="H164">
            <v>12254.72</v>
          </cell>
          <cell r="I164" t="str">
            <v>Pośrednie</v>
          </cell>
          <cell r="J164" t="str">
            <v>Energia elektryczna</v>
          </cell>
        </row>
        <row r="165">
          <cell r="A165" t="str">
            <v>12</v>
          </cell>
          <cell r="B165" t="str">
            <v>505 /1-12-800</v>
          </cell>
          <cell r="C165" t="str">
            <v>Skr‘calnia, Koszty zakupu.</v>
          </cell>
          <cell r="D165">
            <v>0</v>
          </cell>
          <cell r="E165">
            <v>0</v>
          </cell>
          <cell r="F165">
            <v>-36.28</v>
          </cell>
          <cell r="G165">
            <v>0</v>
          </cell>
          <cell r="H165">
            <v>-36.28</v>
          </cell>
          <cell r="I165" t="str">
            <v>Pośrednie</v>
          </cell>
          <cell r="J165" t="str">
            <v>Pozostałe koszty</v>
          </cell>
        </row>
        <row r="166">
          <cell r="A166" t="str">
            <v>12</v>
          </cell>
          <cell r="B166" t="str">
            <v>506 /1-12-010</v>
          </cell>
          <cell r="C166" t="str">
            <v>Skr‘calnia, Amortyz.žr.trwa’yc</v>
          </cell>
          <cell r="D166">
            <v>0</v>
          </cell>
          <cell r="E166">
            <v>0</v>
          </cell>
          <cell r="F166">
            <v>18530.64</v>
          </cell>
          <cell r="G166">
            <v>0</v>
          </cell>
          <cell r="H166">
            <v>18530.64</v>
          </cell>
          <cell r="I166" t="str">
            <v>Pośrednie</v>
          </cell>
          <cell r="J166" t="str">
            <v>Amortyzacja środków trwałych</v>
          </cell>
        </row>
        <row r="167">
          <cell r="A167" t="str">
            <v>12</v>
          </cell>
          <cell r="B167" t="str">
            <v>506 /1-12-142</v>
          </cell>
          <cell r="C167" t="str">
            <v>Skr‘calnia, Mater.pozost.</v>
          </cell>
          <cell r="D167">
            <v>0</v>
          </cell>
          <cell r="E167">
            <v>0</v>
          </cell>
          <cell r="F167">
            <v>16024.83</v>
          </cell>
          <cell r="G167">
            <v>0</v>
          </cell>
          <cell r="H167">
            <v>16024.83</v>
          </cell>
          <cell r="I167" t="str">
            <v>Pośrednie</v>
          </cell>
          <cell r="J167" t="str">
            <v>Pozostałe materiały</v>
          </cell>
        </row>
        <row r="168">
          <cell r="A168" t="str">
            <v>12</v>
          </cell>
          <cell r="B168" t="str">
            <v>506 /1-12-152</v>
          </cell>
          <cell r="C168" t="str">
            <v>Skr‘calnia, Zu§.wody</v>
          </cell>
          <cell r="D168">
            <v>0</v>
          </cell>
          <cell r="E168">
            <v>0</v>
          </cell>
          <cell r="F168">
            <v>2181.1999999999998</v>
          </cell>
          <cell r="G168">
            <v>0</v>
          </cell>
          <cell r="H168">
            <v>2181.1999999999998</v>
          </cell>
          <cell r="I168" t="str">
            <v>Pośrednie</v>
          </cell>
          <cell r="J168" t="str">
            <v>Woda-socjal.</v>
          </cell>
        </row>
        <row r="169">
          <cell r="A169" t="str">
            <v>12</v>
          </cell>
          <cell r="B169" t="str">
            <v>506 /1-12-153</v>
          </cell>
          <cell r="C169" t="str">
            <v>Skr‘calnia, Zu§.energ.ciepl.</v>
          </cell>
          <cell r="D169">
            <v>0</v>
          </cell>
          <cell r="E169">
            <v>0</v>
          </cell>
          <cell r="F169">
            <v>21615.31</v>
          </cell>
          <cell r="G169">
            <v>0</v>
          </cell>
          <cell r="H169">
            <v>21615.31</v>
          </cell>
          <cell r="I169" t="str">
            <v>Pośrednie</v>
          </cell>
          <cell r="J169" t="str">
            <v>Energia cieplna-ogrzew.</v>
          </cell>
        </row>
        <row r="170">
          <cell r="A170" t="str">
            <v>12</v>
          </cell>
          <cell r="B170" t="str">
            <v>506 /1-12-221</v>
          </cell>
          <cell r="C170" t="str">
            <v>Skr‘calnia, Us’.rem.-budynki</v>
          </cell>
          <cell r="D170">
            <v>0</v>
          </cell>
          <cell r="E170">
            <v>0</v>
          </cell>
          <cell r="F170">
            <v>80.88</v>
          </cell>
          <cell r="G170">
            <v>0</v>
          </cell>
          <cell r="H170">
            <v>80.88</v>
          </cell>
          <cell r="I170" t="str">
            <v>Pośrednie</v>
          </cell>
          <cell r="J170" t="str">
            <v>Remonty budynków i budowli</v>
          </cell>
        </row>
        <row r="171">
          <cell r="A171" t="str">
            <v>12</v>
          </cell>
          <cell r="B171" t="str">
            <v>506 /1-12-254</v>
          </cell>
          <cell r="C171" t="str">
            <v>Skr‘calnia, Us’.poz.-komunalne</v>
          </cell>
          <cell r="D171">
            <v>0</v>
          </cell>
          <cell r="E171">
            <v>0</v>
          </cell>
          <cell r="F171">
            <v>1737.14</v>
          </cell>
          <cell r="G171">
            <v>0</v>
          </cell>
          <cell r="H171">
            <v>1737.14</v>
          </cell>
          <cell r="I171" t="str">
            <v>Pośrednie</v>
          </cell>
          <cell r="J171" t="str">
            <v>Odbiór ścieków</v>
          </cell>
        </row>
        <row r="172">
          <cell r="A172" t="str">
            <v>12</v>
          </cell>
          <cell r="B172" t="str">
            <v>506 /1-12-259</v>
          </cell>
          <cell r="C172" t="str">
            <v>Skr‘calnia, Us’.poz.-inne</v>
          </cell>
          <cell r="D172">
            <v>0</v>
          </cell>
          <cell r="E172">
            <v>0</v>
          </cell>
          <cell r="F172">
            <v>300</v>
          </cell>
          <cell r="G172">
            <v>0</v>
          </cell>
          <cell r="H172">
            <v>300</v>
          </cell>
          <cell r="I172" t="str">
            <v>Pośrednie</v>
          </cell>
          <cell r="J172" t="str">
            <v>Pozostałe koszty</v>
          </cell>
        </row>
        <row r="173">
          <cell r="A173" t="str">
            <v>12</v>
          </cell>
          <cell r="B173" t="str">
            <v>506 /1-12-261</v>
          </cell>
          <cell r="C173" t="str">
            <v>Skr‘calnia, Rem.w’.-budynki</v>
          </cell>
          <cell r="D173">
            <v>0</v>
          </cell>
          <cell r="E173">
            <v>0</v>
          </cell>
          <cell r="F173">
            <v>3859.67</v>
          </cell>
          <cell r="G173">
            <v>0</v>
          </cell>
          <cell r="H173">
            <v>3859.67</v>
          </cell>
          <cell r="I173" t="str">
            <v>Pośrednie</v>
          </cell>
          <cell r="J173" t="str">
            <v>Remonty budynków i budowli</v>
          </cell>
        </row>
        <row r="174">
          <cell r="A174" t="str">
            <v>12</v>
          </cell>
          <cell r="B174" t="str">
            <v>506 /1-12-264</v>
          </cell>
          <cell r="C174" t="str">
            <v>Skr‘calnia, Rem.w’.-masz.i urz</v>
          </cell>
          <cell r="D174">
            <v>0</v>
          </cell>
          <cell r="E174">
            <v>0</v>
          </cell>
          <cell r="F174">
            <v>7539.09</v>
          </cell>
          <cell r="G174">
            <v>0</v>
          </cell>
          <cell r="H174">
            <v>7539.09</v>
          </cell>
          <cell r="I174" t="str">
            <v>Pośrednie</v>
          </cell>
          <cell r="J174" t="str">
            <v>Remonty maszyn i urządzeń</v>
          </cell>
        </row>
        <row r="175">
          <cell r="A175" t="str">
            <v>12</v>
          </cell>
          <cell r="B175" t="str">
            <v>506 /1-12-311</v>
          </cell>
          <cell r="C175" t="str">
            <v>Skr‘calnia, Podatek od nieruch</v>
          </cell>
          <cell r="D175">
            <v>0</v>
          </cell>
          <cell r="E175">
            <v>0</v>
          </cell>
          <cell r="F175">
            <v>4972.5</v>
          </cell>
          <cell r="G175">
            <v>0</v>
          </cell>
          <cell r="H175">
            <v>4972.5</v>
          </cell>
          <cell r="I175" t="str">
            <v>Pośrednie</v>
          </cell>
          <cell r="J175" t="str">
            <v>Podatek od nieruchomości</v>
          </cell>
        </row>
        <row r="176">
          <cell r="A176" t="str">
            <v>12</v>
          </cell>
          <cell r="B176" t="str">
            <v>506 /1-12-312</v>
          </cell>
          <cell r="C176" t="str">
            <v>Skr‘calnia, Podatek gruntowy</v>
          </cell>
          <cell r="D176">
            <v>0</v>
          </cell>
          <cell r="E176">
            <v>0</v>
          </cell>
          <cell r="F176">
            <v>125.13</v>
          </cell>
          <cell r="G176">
            <v>0</v>
          </cell>
          <cell r="H176">
            <v>125.13</v>
          </cell>
          <cell r="I176" t="str">
            <v>Pośrednie</v>
          </cell>
          <cell r="J176" t="str">
            <v>Pozostałe koszty</v>
          </cell>
        </row>
        <row r="177">
          <cell r="A177" t="str">
            <v>12</v>
          </cell>
          <cell r="B177" t="str">
            <v>506 /1-12-410</v>
          </cell>
          <cell r="C177" t="str">
            <v>Skr‘calnia, Wynagr.-osobowy f.</v>
          </cell>
          <cell r="D177">
            <v>0</v>
          </cell>
          <cell r="E177">
            <v>0</v>
          </cell>
          <cell r="F177">
            <v>72720.38</v>
          </cell>
          <cell r="G177">
            <v>0</v>
          </cell>
          <cell r="H177">
            <v>72720.38</v>
          </cell>
          <cell r="I177" t="str">
            <v>Pośrednie</v>
          </cell>
          <cell r="J177" t="str">
            <v>Wynagrodzenia pośr. z narz.</v>
          </cell>
        </row>
        <row r="178">
          <cell r="A178" t="str">
            <v>12</v>
          </cell>
          <cell r="B178" t="str">
            <v>506 /1-12-420</v>
          </cell>
          <cell r="C178" t="str">
            <v>Skr‘calnia, Wynagr.-bezosob.f.</v>
          </cell>
          <cell r="D178">
            <v>0</v>
          </cell>
          <cell r="E178">
            <v>0</v>
          </cell>
          <cell r="F178">
            <v>1051</v>
          </cell>
          <cell r="G178">
            <v>0</v>
          </cell>
          <cell r="H178">
            <v>1051</v>
          </cell>
          <cell r="I178" t="str">
            <v>Pośrednie</v>
          </cell>
          <cell r="J178" t="str">
            <v>Pozostałe świad. na rzecz prac.</v>
          </cell>
        </row>
        <row r="179">
          <cell r="A179" t="str">
            <v>12</v>
          </cell>
          <cell r="B179" t="str">
            <v>506 /1-12-511</v>
          </cell>
          <cell r="C179" t="str">
            <v>Skr‘calnia, w.na rz.prac.-BHP</v>
          </cell>
          <cell r="D179">
            <v>0</v>
          </cell>
          <cell r="E179">
            <v>0</v>
          </cell>
          <cell r="F179">
            <v>4703.47</v>
          </cell>
          <cell r="G179">
            <v>0</v>
          </cell>
          <cell r="H179">
            <v>4703.47</v>
          </cell>
          <cell r="I179" t="str">
            <v>Pośrednie</v>
          </cell>
          <cell r="J179" t="str">
            <v>Pozostałe świad. na rzecz prac.</v>
          </cell>
        </row>
        <row r="180">
          <cell r="A180" t="str">
            <v>12</v>
          </cell>
          <cell r="B180" t="str">
            <v>506 /1-12-521</v>
          </cell>
          <cell r="C180" t="str">
            <v>Skr‘calnia, w.na rz.prac.-nal</v>
          </cell>
          <cell r="D180">
            <v>0</v>
          </cell>
          <cell r="E180">
            <v>0</v>
          </cell>
          <cell r="F180">
            <v>11498.85</v>
          </cell>
          <cell r="G180">
            <v>0</v>
          </cell>
          <cell r="H180">
            <v>11498.85</v>
          </cell>
          <cell r="I180" t="str">
            <v>Pośrednie</v>
          </cell>
          <cell r="J180" t="str">
            <v>Pozostałe świad. na rzecz prac.</v>
          </cell>
        </row>
        <row r="181">
          <cell r="A181" t="str">
            <v>12</v>
          </cell>
          <cell r="B181" t="str">
            <v>506 /1-12-522</v>
          </cell>
          <cell r="C181" t="str">
            <v>Skr‘calnia, w.na rz.prac.-nar</v>
          </cell>
          <cell r="D181">
            <v>0</v>
          </cell>
          <cell r="E181">
            <v>0</v>
          </cell>
          <cell r="F181">
            <v>32108.14</v>
          </cell>
          <cell r="G181">
            <v>0</v>
          </cell>
          <cell r="H181">
            <v>32108.14</v>
          </cell>
          <cell r="I181" t="str">
            <v>Pośrednie</v>
          </cell>
          <cell r="J181" t="str">
            <v>Wynagrodzenia pośr. z narz.</v>
          </cell>
        </row>
        <row r="182">
          <cell r="A182" t="str">
            <v>12</v>
          </cell>
          <cell r="B182" t="str">
            <v>506 /1-12-532</v>
          </cell>
          <cell r="C182" t="str">
            <v>Skr‘calnia, w.na rz,prac.-inn</v>
          </cell>
          <cell r="D182">
            <v>0</v>
          </cell>
          <cell r="E182">
            <v>0</v>
          </cell>
          <cell r="F182">
            <v>144.5</v>
          </cell>
          <cell r="G182">
            <v>0</v>
          </cell>
          <cell r="H182">
            <v>144.5</v>
          </cell>
          <cell r="I182" t="str">
            <v>Pośrednie</v>
          </cell>
          <cell r="J182" t="str">
            <v>Pozostałe świad. na rzecz prac.</v>
          </cell>
        </row>
        <row r="183">
          <cell r="A183" t="str">
            <v>12</v>
          </cell>
          <cell r="B183" t="str">
            <v>506 /1-12-800</v>
          </cell>
          <cell r="C183" t="str">
            <v>Skr‘calnia, Koszty zakupu.</v>
          </cell>
          <cell r="D183">
            <v>0</v>
          </cell>
          <cell r="E183">
            <v>0</v>
          </cell>
          <cell r="F183">
            <v>562.14</v>
          </cell>
          <cell r="G183">
            <v>0</v>
          </cell>
          <cell r="H183">
            <v>562.14</v>
          </cell>
          <cell r="I183" t="str">
            <v>Pośrednie</v>
          </cell>
          <cell r="J183" t="str">
            <v>Pozostałe koszty</v>
          </cell>
        </row>
        <row r="184">
          <cell r="A184" t="str">
            <v>13</v>
          </cell>
          <cell r="B184" t="str">
            <v>500 /1-13-111</v>
          </cell>
          <cell r="C184" t="str">
            <v>Farbiarnia, Zu§.surowca</v>
          </cell>
          <cell r="D184">
            <v>5911.1</v>
          </cell>
          <cell r="E184">
            <v>0</v>
          </cell>
          <cell r="F184">
            <v>18551.05</v>
          </cell>
          <cell r="G184">
            <v>-410.45</v>
          </cell>
          <cell r="H184">
            <v>18961.5</v>
          </cell>
          <cell r="I184" t="str">
            <v>Bezpośrednie</v>
          </cell>
          <cell r="J184" t="str">
            <v>Surowiec</v>
          </cell>
        </row>
        <row r="185">
          <cell r="A185" t="str">
            <v>13</v>
          </cell>
          <cell r="B185" t="str">
            <v>500 /1-13-112</v>
          </cell>
          <cell r="C185" t="str">
            <v>Farbiarnia, Zu§.prz‘dzy z zak.</v>
          </cell>
          <cell r="D185">
            <v>6777.73</v>
          </cell>
          <cell r="E185">
            <v>0</v>
          </cell>
          <cell r="F185">
            <v>12583.47</v>
          </cell>
          <cell r="G185">
            <v>-3546.82</v>
          </cell>
          <cell r="H185">
            <v>16130.289999999999</v>
          </cell>
          <cell r="I185" t="str">
            <v>Bezpośrednie</v>
          </cell>
          <cell r="J185" t="str">
            <v>Przędza z zakupu</v>
          </cell>
        </row>
        <row r="186">
          <cell r="A186" t="str">
            <v>13</v>
          </cell>
          <cell r="B186" t="str">
            <v>500 /1-13-121</v>
          </cell>
          <cell r="C186" t="str">
            <v>Farbiarnia, Zu§.barwnik˘w</v>
          </cell>
          <cell r="D186">
            <v>0</v>
          </cell>
          <cell r="E186">
            <v>0</v>
          </cell>
          <cell r="F186">
            <v>462008.29</v>
          </cell>
          <cell r="G186">
            <v>462008.29</v>
          </cell>
          <cell r="H186">
            <v>0</v>
          </cell>
          <cell r="I186" t="str">
            <v>Bezpośrednie</v>
          </cell>
          <cell r="J186" t="str">
            <v>Barwniki i środki pomocnicze</v>
          </cell>
        </row>
        <row r="187">
          <cell r="A187" t="str">
            <v>13</v>
          </cell>
          <cell r="B187" t="str">
            <v>500 /1-13-122</v>
          </cell>
          <cell r="C187" t="str">
            <v>Farbiarnia, Zu§.žr.pomocn.</v>
          </cell>
          <cell r="D187">
            <v>0</v>
          </cell>
          <cell r="E187">
            <v>0</v>
          </cell>
          <cell r="F187">
            <v>98507.07</v>
          </cell>
          <cell r="G187">
            <v>98507.07</v>
          </cell>
          <cell r="H187">
            <v>0</v>
          </cell>
          <cell r="I187" t="str">
            <v>Bezpośrednie</v>
          </cell>
          <cell r="J187" t="str">
            <v>Barwniki i środki pomocnicze</v>
          </cell>
        </row>
        <row r="188">
          <cell r="A188" t="str">
            <v>13</v>
          </cell>
          <cell r="B188" t="str">
            <v>500 /1-13-410</v>
          </cell>
          <cell r="C188" t="str">
            <v>Farbiarnia, Wynagr.-osobowy f.</v>
          </cell>
          <cell r="D188">
            <v>0</v>
          </cell>
          <cell r="E188">
            <v>0</v>
          </cell>
          <cell r="F188">
            <v>143857.34</v>
          </cell>
          <cell r="G188">
            <v>143857.34</v>
          </cell>
          <cell r="H188">
            <v>0</v>
          </cell>
          <cell r="I188" t="str">
            <v>Bezpośrednie</v>
          </cell>
          <cell r="J188" t="str">
            <v>Wynagrodzenia bezp. z narz.</v>
          </cell>
        </row>
        <row r="189">
          <cell r="A189" t="str">
            <v>13</v>
          </cell>
          <cell r="B189" t="str">
            <v>500 /1-13-522</v>
          </cell>
          <cell r="C189" t="str">
            <v>Farbiarnia, Narzuty na p’ace</v>
          </cell>
          <cell r="D189">
            <v>0</v>
          </cell>
          <cell r="E189">
            <v>0</v>
          </cell>
          <cell r="F189">
            <v>63543.78</v>
          </cell>
          <cell r="G189">
            <v>63543.78</v>
          </cell>
          <cell r="H189">
            <v>0</v>
          </cell>
          <cell r="I189" t="str">
            <v>Bezpośrednie</v>
          </cell>
          <cell r="J189" t="str">
            <v>Wynagrodzenia bezp. z narz.</v>
          </cell>
        </row>
        <row r="190">
          <cell r="A190" t="str">
            <v>13</v>
          </cell>
          <cell r="B190" t="str">
            <v>500 /1-13-800</v>
          </cell>
          <cell r="C190" t="str">
            <v>Farbiarnia, Koszty zakupu</v>
          </cell>
          <cell r="D190">
            <v>0</v>
          </cell>
          <cell r="E190">
            <v>0</v>
          </cell>
          <cell r="F190">
            <v>15096.86</v>
          </cell>
          <cell r="G190">
            <v>15096.86</v>
          </cell>
          <cell r="H190">
            <v>0</v>
          </cell>
          <cell r="I190" t="str">
            <v>Bezpośrednie</v>
          </cell>
          <cell r="J190" t="str">
            <v>Koszty zakupu</v>
          </cell>
        </row>
        <row r="191">
          <cell r="A191" t="str">
            <v>13</v>
          </cell>
          <cell r="B191" t="str">
            <v>505 /1-13-114</v>
          </cell>
          <cell r="C191" t="str">
            <v>Farbiarnia, Tkanina</v>
          </cell>
          <cell r="D191">
            <v>0</v>
          </cell>
          <cell r="E191">
            <v>0</v>
          </cell>
          <cell r="F191">
            <v>872.47</v>
          </cell>
          <cell r="G191">
            <v>0</v>
          </cell>
          <cell r="H191">
            <v>872.47</v>
          </cell>
          <cell r="I191" t="str">
            <v>Pośrednie</v>
          </cell>
          <cell r="J191" t="str">
            <v>Pozostałe koszty</v>
          </cell>
        </row>
        <row r="192">
          <cell r="A192" t="str">
            <v>13</v>
          </cell>
          <cell r="B192" t="str">
            <v>505 /1-13-122</v>
          </cell>
          <cell r="C192" t="str">
            <v>Farbiarnia, Zu§.žr.pomocn.</v>
          </cell>
          <cell r="D192">
            <v>0</v>
          </cell>
          <cell r="E192">
            <v>0</v>
          </cell>
          <cell r="F192">
            <v>50.4</v>
          </cell>
          <cell r="G192">
            <v>0</v>
          </cell>
          <cell r="H192">
            <v>50.4</v>
          </cell>
          <cell r="I192" t="str">
            <v>Pośrednie</v>
          </cell>
          <cell r="J192" t="str">
            <v>Pozostałe koszty</v>
          </cell>
        </row>
        <row r="193">
          <cell r="A193" t="str">
            <v>13</v>
          </cell>
          <cell r="B193" t="str">
            <v>505 /1-13-142</v>
          </cell>
          <cell r="C193" t="str">
            <v>Farbiarnia, Mater.pozost.</v>
          </cell>
          <cell r="D193">
            <v>0</v>
          </cell>
          <cell r="E193">
            <v>0</v>
          </cell>
          <cell r="F193">
            <v>3994.26</v>
          </cell>
          <cell r="G193">
            <v>0</v>
          </cell>
          <cell r="H193">
            <v>3994.26</v>
          </cell>
          <cell r="I193" t="str">
            <v>Pośrednie</v>
          </cell>
          <cell r="J193" t="str">
            <v>Pozostałe materiały</v>
          </cell>
        </row>
        <row r="194">
          <cell r="A194" t="str">
            <v>13</v>
          </cell>
          <cell r="B194" t="str">
            <v>505 /1-13-151</v>
          </cell>
          <cell r="C194" t="str">
            <v>Farbiarnia, Zu§.energ.elektr.</v>
          </cell>
          <cell r="D194">
            <v>0</v>
          </cell>
          <cell r="E194">
            <v>0</v>
          </cell>
          <cell r="F194">
            <v>95812.479999999996</v>
          </cell>
          <cell r="G194">
            <v>0</v>
          </cell>
          <cell r="H194">
            <v>95812.479999999996</v>
          </cell>
          <cell r="I194" t="str">
            <v>Pośrednie</v>
          </cell>
          <cell r="J194" t="str">
            <v>Energia elektryczna</v>
          </cell>
        </row>
        <row r="195">
          <cell r="A195" t="str">
            <v>13</v>
          </cell>
          <cell r="B195" t="str">
            <v>505 /1-13-152</v>
          </cell>
          <cell r="C195" t="str">
            <v>Farbiarnia, Zu§.wody</v>
          </cell>
          <cell r="D195">
            <v>0</v>
          </cell>
          <cell r="E195">
            <v>0</v>
          </cell>
          <cell r="F195">
            <v>146878.21</v>
          </cell>
          <cell r="G195">
            <v>0</v>
          </cell>
          <cell r="H195">
            <v>146878.21</v>
          </cell>
          <cell r="I195" t="str">
            <v>Pośrednie</v>
          </cell>
          <cell r="J195" t="str">
            <v>Woda-techn.</v>
          </cell>
        </row>
        <row r="196">
          <cell r="A196" t="str">
            <v>13</v>
          </cell>
          <cell r="B196" t="str">
            <v>505 /1-13-153</v>
          </cell>
          <cell r="C196" t="str">
            <v>Farbiarnia, Zu§.energ.ciepl.</v>
          </cell>
          <cell r="D196">
            <v>0</v>
          </cell>
          <cell r="E196">
            <v>0</v>
          </cell>
          <cell r="F196">
            <v>446533.77</v>
          </cell>
          <cell r="G196">
            <v>0</v>
          </cell>
          <cell r="H196">
            <v>446533.77</v>
          </cell>
          <cell r="I196" t="str">
            <v>Pośrednie</v>
          </cell>
          <cell r="J196" t="str">
            <v>Energia cieplna-techn.</v>
          </cell>
        </row>
        <row r="197">
          <cell r="A197" t="str">
            <v>13</v>
          </cell>
          <cell r="B197" t="str">
            <v>505 /1-13-254</v>
          </cell>
          <cell r="C197" t="str">
            <v>Farbiarnia, Us’.poz.-komunalne</v>
          </cell>
          <cell r="D197">
            <v>0</v>
          </cell>
          <cell r="E197">
            <v>0</v>
          </cell>
          <cell r="F197">
            <v>87022.42</v>
          </cell>
          <cell r="G197">
            <v>0</v>
          </cell>
          <cell r="H197">
            <v>87022.42</v>
          </cell>
          <cell r="I197" t="str">
            <v>Pośrednie</v>
          </cell>
          <cell r="J197" t="str">
            <v>Usługi komunalne</v>
          </cell>
        </row>
        <row r="198">
          <cell r="A198" t="str">
            <v>13</v>
          </cell>
          <cell r="B198" t="str">
            <v>505 /1-13-800</v>
          </cell>
          <cell r="C198" t="str">
            <v>Farbiarnia, k-ty zakupu</v>
          </cell>
          <cell r="D198">
            <v>0</v>
          </cell>
          <cell r="E198">
            <v>0</v>
          </cell>
          <cell r="F198">
            <v>62.36</v>
          </cell>
          <cell r="G198">
            <v>0</v>
          </cell>
          <cell r="H198">
            <v>62.36</v>
          </cell>
          <cell r="I198" t="str">
            <v>Pośrednie</v>
          </cell>
          <cell r="J198" t="str">
            <v>Pozostałe koszty</v>
          </cell>
        </row>
        <row r="199">
          <cell r="A199" t="str">
            <v>13</v>
          </cell>
          <cell r="B199" t="str">
            <v>506 /1-13-010</v>
          </cell>
          <cell r="C199" t="str">
            <v>Farbiarnia, Amortyz.žr.trwa’yc</v>
          </cell>
          <cell r="D199">
            <v>0</v>
          </cell>
          <cell r="E199">
            <v>0</v>
          </cell>
          <cell r="F199">
            <v>51451.66</v>
          </cell>
          <cell r="G199">
            <v>0</v>
          </cell>
          <cell r="H199">
            <v>51451.66</v>
          </cell>
          <cell r="I199" t="str">
            <v>Pośrednie</v>
          </cell>
          <cell r="J199" t="str">
            <v>Amortyzacja środków trwałych</v>
          </cell>
        </row>
        <row r="200">
          <cell r="A200" t="str">
            <v>13</v>
          </cell>
          <cell r="B200" t="str">
            <v>506 /1-13-141</v>
          </cell>
          <cell r="C200" t="str">
            <v>Farbiarnia, Mater.biurowe</v>
          </cell>
          <cell r="D200">
            <v>0</v>
          </cell>
          <cell r="E200">
            <v>0</v>
          </cell>
          <cell r="F200">
            <v>220.66</v>
          </cell>
          <cell r="G200">
            <v>0</v>
          </cell>
          <cell r="H200">
            <v>220.66</v>
          </cell>
          <cell r="I200" t="str">
            <v>Pośrednie</v>
          </cell>
          <cell r="J200" t="str">
            <v>Pozostałe koszty</v>
          </cell>
        </row>
        <row r="201">
          <cell r="A201" t="str">
            <v>13</v>
          </cell>
          <cell r="B201" t="str">
            <v>506 /1-13-142</v>
          </cell>
          <cell r="C201" t="str">
            <v>Farbiarnia, Mater.pozost.</v>
          </cell>
          <cell r="D201">
            <v>0</v>
          </cell>
          <cell r="E201">
            <v>0</v>
          </cell>
          <cell r="F201">
            <v>31216.03</v>
          </cell>
          <cell r="G201">
            <v>0</v>
          </cell>
          <cell r="H201">
            <v>31216.03</v>
          </cell>
          <cell r="I201" t="str">
            <v>Pośrednie</v>
          </cell>
          <cell r="J201" t="str">
            <v>Pozostałe materiały</v>
          </cell>
        </row>
        <row r="202">
          <cell r="A202" t="str">
            <v>13</v>
          </cell>
          <cell r="B202" t="str">
            <v>506 /1-13-152</v>
          </cell>
          <cell r="C202" t="str">
            <v>Farbiarnia, Zu§.wody</v>
          </cell>
          <cell r="D202">
            <v>0</v>
          </cell>
          <cell r="E202">
            <v>0</v>
          </cell>
          <cell r="F202">
            <v>1016.7</v>
          </cell>
          <cell r="G202">
            <v>0</v>
          </cell>
          <cell r="H202">
            <v>1016.7</v>
          </cell>
          <cell r="I202" t="str">
            <v>Pośrednie</v>
          </cell>
          <cell r="J202" t="str">
            <v>Woda-socjal.</v>
          </cell>
        </row>
        <row r="203">
          <cell r="A203" t="str">
            <v>13</v>
          </cell>
          <cell r="B203" t="str">
            <v>506 /1-13-153</v>
          </cell>
          <cell r="C203" t="str">
            <v>Farbiarnia, Zu§.energ.ciepl.</v>
          </cell>
          <cell r="D203">
            <v>0</v>
          </cell>
          <cell r="E203">
            <v>0</v>
          </cell>
          <cell r="F203">
            <v>21615.3</v>
          </cell>
          <cell r="G203">
            <v>0</v>
          </cell>
          <cell r="H203">
            <v>21615.3</v>
          </cell>
          <cell r="I203" t="str">
            <v>Pośrednie</v>
          </cell>
          <cell r="J203" t="str">
            <v>Energia cieplna-ogrzew.</v>
          </cell>
        </row>
        <row r="204">
          <cell r="A204" t="str">
            <v>13</v>
          </cell>
          <cell r="B204" t="str">
            <v>506 /1-13-215</v>
          </cell>
          <cell r="C204" t="str">
            <v>Farbiarnia, Us’.transp.-w’asne</v>
          </cell>
          <cell r="D204">
            <v>0</v>
          </cell>
          <cell r="E204">
            <v>0</v>
          </cell>
          <cell r="F204">
            <v>236.13</v>
          </cell>
          <cell r="G204">
            <v>0</v>
          </cell>
          <cell r="H204">
            <v>236.13</v>
          </cell>
          <cell r="I204" t="str">
            <v>Pośrednie</v>
          </cell>
          <cell r="J204" t="str">
            <v>Pozostałe koszty</v>
          </cell>
        </row>
        <row r="205">
          <cell r="A205" t="str">
            <v>13</v>
          </cell>
          <cell r="B205" t="str">
            <v>506 /1-13-221</v>
          </cell>
          <cell r="C205" t="str">
            <v>Farbiarnia, Us’.rem.-budynki</v>
          </cell>
          <cell r="D205">
            <v>0</v>
          </cell>
          <cell r="E205">
            <v>0</v>
          </cell>
          <cell r="F205">
            <v>17879.38</v>
          </cell>
          <cell r="G205">
            <v>0</v>
          </cell>
          <cell r="H205">
            <v>17879.38</v>
          </cell>
          <cell r="I205" t="str">
            <v>Pośrednie</v>
          </cell>
          <cell r="J205" t="str">
            <v>Remonty budynków i budowli</v>
          </cell>
        </row>
        <row r="206">
          <cell r="A206" t="str">
            <v>13</v>
          </cell>
          <cell r="B206" t="str">
            <v>506 /1-13-224</v>
          </cell>
          <cell r="C206" t="str">
            <v>Farbiarnia, Us’.rem.-masz.i ur</v>
          </cell>
          <cell r="D206">
            <v>0</v>
          </cell>
          <cell r="E206">
            <v>0</v>
          </cell>
          <cell r="F206">
            <v>5886.25</v>
          </cell>
          <cell r="G206">
            <v>0</v>
          </cell>
          <cell r="H206">
            <v>5886.25</v>
          </cell>
          <cell r="I206" t="str">
            <v>Pośrednie</v>
          </cell>
          <cell r="J206" t="str">
            <v>Remonty maszyn i urządzeń</v>
          </cell>
        </row>
        <row r="207">
          <cell r="A207" t="str">
            <v>13</v>
          </cell>
          <cell r="B207" t="str">
            <v>506 /1-13-225</v>
          </cell>
          <cell r="C207" t="str">
            <v>Farbiarnia, Us’.rem.-poz.masz.</v>
          </cell>
          <cell r="D207">
            <v>0</v>
          </cell>
          <cell r="E207">
            <v>0</v>
          </cell>
          <cell r="F207">
            <v>6216.74</v>
          </cell>
          <cell r="G207">
            <v>0</v>
          </cell>
          <cell r="H207">
            <v>6216.74</v>
          </cell>
          <cell r="I207" t="str">
            <v>Pośrednie</v>
          </cell>
          <cell r="J207" t="str">
            <v>Remonty maszyn i urządzeń</v>
          </cell>
        </row>
        <row r="208">
          <cell r="A208" t="str">
            <v>13</v>
          </cell>
          <cell r="B208" t="str">
            <v>506 /1-13-241</v>
          </cell>
          <cell r="C208" t="str">
            <v>Farbiarnia, Us’.’†czn.-rozmowy</v>
          </cell>
          <cell r="D208">
            <v>0</v>
          </cell>
          <cell r="E208">
            <v>0</v>
          </cell>
          <cell r="F208">
            <v>117.54</v>
          </cell>
          <cell r="G208">
            <v>0</v>
          </cell>
          <cell r="H208">
            <v>117.54</v>
          </cell>
          <cell r="I208" t="str">
            <v>Pośrednie</v>
          </cell>
          <cell r="J208" t="str">
            <v>Pozostałe koszty</v>
          </cell>
        </row>
        <row r="209">
          <cell r="A209" t="str">
            <v>13</v>
          </cell>
          <cell r="B209" t="str">
            <v>506 /1-13-251</v>
          </cell>
          <cell r="C209" t="str">
            <v>Farbiarnia, Us’.poz.-admin.-bi</v>
          </cell>
          <cell r="D209">
            <v>0</v>
          </cell>
          <cell r="E209">
            <v>0</v>
          </cell>
          <cell r="F209">
            <v>30.33</v>
          </cell>
          <cell r="G209">
            <v>0</v>
          </cell>
          <cell r="H209">
            <v>30.33</v>
          </cell>
          <cell r="I209" t="str">
            <v>Pośrednie</v>
          </cell>
          <cell r="J209" t="str">
            <v>Pozostałe koszty</v>
          </cell>
        </row>
        <row r="210">
          <cell r="A210" t="str">
            <v>13</v>
          </cell>
          <cell r="B210" t="str">
            <v>506 /1-13-254</v>
          </cell>
          <cell r="C210" t="str">
            <v>Farbiarnia, Us’.poz.-komunalne</v>
          </cell>
          <cell r="D210">
            <v>0</v>
          </cell>
          <cell r="E210">
            <v>0</v>
          </cell>
          <cell r="F210">
            <v>1560.4</v>
          </cell>
          <cell r="G210">
            <v>0</v>
          </cell>
          <cell r="H210">
            <v>1560.4</v>
          </cell>
          <cell r="I210" t="str">
            <v>Pośrednie</v>
          </cell>
          <cell r="J210" t="str">
            <v>Odbiór ścieków</v>
          </cell>
        </row>
        <row r="211">
          <cell r="A211" t="str">
            <v>13</v>
          </cell>
          <cell r="B211" t="str">
            <v>506 /1-13-257</v>
          </cell>
          <cell r="C211" t="str">
            <v>Farbiarnia, Us’.poz.-"Leasing"</v>
          </cell>
          <cell r="D211">
            <v>0</v>
          </cell>
          <cell r="E211">
            <v>0</v>
          </cell>
          <cell r="F211">
            <v>3110.43</v>
          </cell>
          <cell r="G211">
            <v>0</v>
          </cell>
          <cell r="H211">
            <v>3110.43</v>
          </cell>
          <cell r="I211" t="str">
            <v>Pośrednie</v>
          </cell>
          <cell r="J211" t="str">
            <v>Pozostałe koszty</v>
          </cell>
        </row>
        <row r="212">
          <cell r="A212" t="str">
            <v>13</v>
          </cell>
          <cell r="B212" t="str">
            <v>506 /1-13-259</v>
          </cell>
          <cell r="C212" t="str">
            <v>Farbiarnia, Us’.poz.-inne</v>
          </cell>
          <cell r="D212">
            <v>0</v>
          </cell>
          <cell r="E212">
            <v>0</v>
          </cell>
          <cell r="F212">
            <v>304</v>
          </cell>
          <cell r="G212">
            <v>0</v>
          </cell>
          <cell r="H212">
            <v>304</v>
          </cell>
          <cell r="I212" t="str">
            <v>Pośrednie</v>
          </cell>
          <cell r="J212" t="str">
            <v>Pozostałe koszty</v>
          </cell>
        </row>
        <row r="213">
          <cell r="A213" t="str">
            <v>13</v>
          </cell>
          <cell r="B213" t="str">
            <v>506 /1-13-261</v>
          </cell>
          <cell r="C213" t="str">
            <v>Farbiarnia, Rem.w’.-budynki</v>
          </cell>
          <cell r="D213">
            <v>0</v>
          </cell>
          <cell r="E213">
            <v>0</v>
          </cell>
          <cell r="F213">
            <v>21313.31</v>
          </cell>
          <cell r="G213">
            <v>0</v>
          </cell>
          <cell r="H213">
            <v>21313.31</v>
          </cell>
          <cell r="I213" t="str">
            <v>Pośrednie</v>
          </cell>
          <cell r="J213" t="str">
            <v>Remonty budynków i budowli</v>
          </cell>
        </row>
        <row r="214">
          <cell r="A214" t="str">
            <v>13</v>
          </cell>
          <cell r="B214" t="str">
            <v>506 /1-13-264</v>
          </cell>
          <cell r="C214" t="str">
            <v>Farbiarnia, Rem.w’.-masz.i urz</v>
          </cell>
          <cell r="D214">
            <v>0</v>
          </cell>
          <cell r="E214">
            <v>0</v>
          </cell>
          <cell r="F214">
            <v>30607.27</v>
          </cell>
          <cell r="G214">
            <v>0</v>
          </cell>
          <cell r="H214">
            <v>30607.27</v>
          </cell>
          <cell r="I214" t="str">
            <v>Pośrednie</v>
          </cell>
          <cell r="J214" t="str">
            <v>Remonty maszyn i urządzeń</v>
          </cell>
        </row>
        <row r="215">
          <cell r="A215" t="str">
            <v>13</v>
          </cell>
          <cell r="B215" t="str">
            <v>506 /1-13-265</v>
          </cell>
          <cell r="C215" t="str">
            <v>Farbiarnia, Rem.w’.-poz.masz.i</v>
          </cell>
          <cell r="D215">
            <v>0</v>
          </cell>
          <cell r="E215">
            <v>0</v>
          </cell>
          <cell r="F215">
            <v>11114.46</v>
          </cell>
          <cell r="G215">
            <v>0</v>
          </cell>
          <cell r="H215">
            <v>11114.46</v>
          </cell>
          <cell r="I215" t="str">
            <v>Pośrednie</v>
          </cell>
          <cell r="J215" t="str">
            <v>Remonty maszyn i urządzeń</v>
          </cell>
        </row>
        <row r="216">
          <cell r="A216" t="str">
            <v>13</v>
          </cell>
          <cell r="B216" t="str">
            <v>506 /1-13-268</v>
          </cell>
          <cell r="C216" t="str">
            <v>Farbiarnia, Rem.w’.-narz.i prz</v>
          </cell>
          <cell r="D216">
            <v>0</v>
          </cell>
          <cell r="E216">
            <v>0</v>
          </cell>
          <cell r="F216">
            <v>3693.05</v>
          </cell>
          <cell r="G216">
            <v>0</v>
          </cell>
          <cell r="H216">
            <v>3693.05</v>
          </cell>
          <cell r="I216" t="str">
            <v>Pośrednie</v>
          </cell>
          <cell r="J216" t="str">
            <v>Remonty pozostałe</v>
          </cell>
        </row>
        <row r="217">
          <cell r="A217" t="str">
            <v>13</v>
          </cell>
          <cell r="B217" t="str">
            <v>506 /1-13-311</v>
          </cell>
          <cell r="C217" t="str">
            <v>Farbiarnia, Podatek od nieruch</v>
          </cell>
          <cell r="D217">
            <v>0</v>
          </cell>
          <cell r="E217">
            <v>0</v>
          </cell>
          <cell r="F217">
            <v>16524</v>
          </cell>
          <cell r="G217">
            <v>0</v>
          </cell>
          <cell r="H217">
            <v>16524</v>
          </cell>
          <cell r="I217" t="str">
            <v>Pośrednie</v>
          </cell>
          <cell r="J217" t="str">
            <v>Podatek od nieruchomości</v>
          </cell>
        </row>
        <row r="218">
          <cell r="A218" t="str">
            <v>13</v>
          </cell>
          <cell r="B218" t="str">
            <v>506 /1-13-312</v>
          </cell>
          <cell r="C218" t="str">
            <v>Farbiarnia, Podatek gruntowy</v>
          </cell>
          <cell r="D218">
            <v>0</v>
          </cell>
          <cell r="E218">
            <v>0</v>
          </cell>
          <cell r="F218">
            <v>416.35</v>
          </cell>
          <cell r="G218">
            <v>0</v>
          </cell>
          <cell r="H218">
            <v>416.35</v>
          </cell>
          <cell r="I218" t="str">
            <v>Pośrednie</v>
          </cell>
          <cell r="J218" t="str">
            <v>Pozostałe koszty</v>
          </cell>
        </row>
        <row r="219">
          <cell r="A219" t="str">
            <v>13</v>
          </cell>
          <cell r="B219" t="str">
            <v>506 /1-13-322</v>
          </cell>
          <cell r="C219" t="str">
            <v>Farbiarnia, Op’aty pozosta’e</v>
          </cell>
          <cell r="D219">
            <v>0</v>
          </cell>
          <cell r="E219">
            <v>0</v>
          </cell>
          <cell r="F219">
            <v>17820</v>
          </cell>
          <cell r="G219">
            <v>0</v>
          </cell>
          <cell r="H219">
            <v>17820</v>
          </cell>
          <cell r="I219" t="str">
            <v>Pośrednie</v>
          </cell>
          <cell r="J219" t="str">
            <v>Pozostałe opłaty</v>
          </cell>
        </row>
        <row r="220">
          <cell r="A220" t="str">
            <v>13</v>
          </cell>
          <cell r="B220" t="str">
            <v>506 /1-13-410</v>
          </cell>
          <cell r="C220" t="str">
            <v>Farbiarnia, Wynagr.-osobowy f.</v>
          </cell>
          <cell r="D220">
            <v>0</v>
          </cell>
          <cell r="E220">
            <v>0</v>
          </cell>
          <cell r="F220">
            <v>86333.5</v>
          </cell>
          <cell r="G220">
            <v>0</v>
          </cell>
          <cell r="H220">
            <v>86333.5</v>
          </cell>
          <cell r="I220" t="str">
            <v>Pośrednie</v>
          </cell>
          <cell r="J220" t="str">
            <v>Wynagrodzenia pośr. z narz.</v>
          </cell>
        </row>
        <row r="221">
          <cell r="A221" t="str">
            <v>13</v>
          </cell>
          <cell r="B221" t="str">
            <v>506 /1-13-511</v>
          </cell>
          <cell r="C221" t="str">
            <v>Farbiarnia, w.na rz.prac.-BHP</v>
          </cell>
          <cell r="D221">
            <v>0</v>
          </cell>
          <cell r="E221">
            <v>0</v>
          </cell>
          <cell r="F221">
            <v>4953.01</v>
          </cell>
          <cell r="G221">
            <v>0</v>
          </cell>
          <cell r="H221">
            <v>4953.01</v>
          </cell>
          <cell r="I221" t="str">
            <v>Pośrednie</v>
          </cell>
          <cell r="J221" t="str">
            <v>Pozostałe świad. na rzecz prac.</v>
          </cell>
        </row>
        <row r="222">
          <cell r="A222" t="str">
            <v>13</v>
          </cell>
          <cell r="B222" t="str">
            <v>506 /1-13-521</v>
          </cell>
          <cell r="C222" t="str">
            <v>Farbiarnia, w.na rz.prac.-nal</v>
          </cell>
          <cell r="D222">
            <v>0</v>
          </cell>
          <cell r="E222">
            <v>0</v>
          </cell>
          <cell r="F222">
            <v>9036.09</v>
          </cell>
          <cell r="G222">
            <v>0</v>
          </cell>
          <cell r="H222">
            <v>9036.09</v>
          </cell>
          <cell r="I222" t="str">
            <v>Pośrednie</v>
          </cell>
          <cell r="J222" t="str">
            <v>Pozostałe świad. na rzecz prac.</v>
          </cell>
        </row>
        <row r="223">
          <cell r="A223" t="str">
            <v>13</v>
          </cell>
          <cell r="B223" t="str">
            <v>506 /1-13-522</v>
          </cell>
          <cell r="C223" t="str">
            <v>Farbiarnia, w.na rz.prac.-nar</v>
          </cell>
          <cell r="D223">
            <v>0</v>
          </cell>
          <cell r="E223">
            <v>0</v>
          </cell>
          <cell r="F223">
            <v>38178.82</v>
          </cell>
          <cell r="G223">
            <v>0</v>
          </cell>
          <cell r="H223">
            <v>38178.82</v>
          </cell>
          <cell r="I223" t="str">
            <v>Pośrednie</v>
          </cell>
          <cell r="J223" t="str">
            <v>Wynagrodzenia pośr. z narz.</v>
          </cell>
        </row>
        <row r="224">
          <cell r="A224" t="str">
            <v>13</v>
          </cell>
          <cell r="B224" t="str">
            <v>506 /1-13-531</v>
          </cell>
          <cell r="C224" t="str">
            <v>Farbiarnia, w.na rz.prac.-szk</v>
          </cell>
          <cell r="D224">
            <v>0</v>
          </cell>
          <cell r="E224">
            <v>0</v>
          </cell>
          <cell r="F224">
            <v>366</v>
          </cell>
          <cell r="G224">
            <v>0</v>
          </cell>
          <cell r="H224">
            <v>366</v>
          </cell>
          <cell r="I224" t="str">
            <v>Pośrednie</v>
          </cell>
          <cell r="J224" t="str">
            <v>Pozostałe świad. na rzecz prac.</v>
          </cell>
        </row>
        <row r="225">
          <cell r="A225" t="str">
            <v>13</v>
          </cell>
          <cell r="B225" t="str">
            <v>506 /1-13-532</v>
          </cell>
          <cell r="C225" t="str">
            <v>Farbiarnia, w.na rz.prac.-inn</v>
          </cell>
          <cell r="D225">
            <v>0</v>
          </cell>
          <cell r="E225">
            <v>0</v>
          </cell>
          <cell r="F225">
            <v>1699.4</v>
          </cell>
          <cell r="G225">
            <v>0</v>
          </cell>
          <cell r="H225">
            <v>1699.4</v>
          </cell>
          <cell r="I225" t="str">
            <v>Pośrednie</v>
          </cell>
          <cell r="J225" t="str">
            <v>Pozostałe świad. na rzecz prac.</v>
          </cell>
        </row>
        <row r="226">
          <cell r="A226" t="str">
            <v>13</v>
          </cell>
          <cell r="B226" t="str">
            <v>506 /1-13-761</v>
          </cell>
          <cell r="C226" t="str">
            <v>Farbiarnia, Ubezp.maj†tkowe</v>
          </cell>
          <cell r="D226">
            <v>0</v>
          </cell>
          <cell r="E226">
            <v>0</v>
          </cell>
          <cell r="F226">
            <v>165.08</v>
          </cell>
          <cell r="G226">
            <v>0</v>
          </cell>
          <cell r="H226">
            <v>165.08</v>
          </cell>
          <cell r="I226" t="str">
            <v>Pośrednie</v>
          </cell>
          <cell r="J226" t="str">
            <v>Pozostałe koszty</v>
          </cell>
        </row>
        <row r="227">
          <cell r="A227" t="str">
            <v>13</v>
          </cell>
          <cell r="B227" t="str">
            <v>506 /1-13-800</v>
          </cell>
          <cell r="C227" t="str">
            <v>Farbiarnia, Koszty zakupu.</v>
          </cell>
          <cell r="D227">
            <v>0</v>
          </cell>
          <cell r="E227">
            <v>0</v>
          </cell>
          <cell r="F227">
            <v>777.98</v>
          </cell>
          <cell r="G227">
            <v>0</v>
          </cell>
          <cell r="H227">
            <v>777.98</v>
          </cell>
          <cell r="I227" t="str">
            <v>Pośrednie</v>
          </cell>
          <cell r="J227" t="str">
            <v>Pozostałe koszty</v>
          </cell>
        </row>
        <row r="228">
          <cell r="A228" t="str">
            <v>16</v>
          </cell>
          <cell r="B228" t="str">
            <v>500 /1-16-000</v>
          </cell>
          <cell r="C228" t="str">
            <v>Dziewiarnia, Roboty w toku</v>
          </cell>
          <cell r="D228">
            <v>0</v>
          </cell>
          <cell r="E228">
            <v>0</v>
          </cell>
          <cell r="F228">
            <v>67996.210000000006</v>
          </cell>
          <cell r="G228">
            <v>0</v>
          </cell>
          <cell r="H228">
            <v>-67996.210000000006</v>
          </cell>
          <cell r="I228" t="str">
            <v>Bezpośrednie</v>
          </cell>
          <cell r="J228" t="str">
            <v>Produkcja w toku</v>
          </cell>
        </row>
        <row r="229">
          <cell r="A229" t="str">
            <v>16</v>
          </cell>
          <cell r="B229" t="str">
            <v>500 /1-16-112</v>
          </cell>
          <cell r="C229" t="str">
            <v>Dziewiarnia, Zu§.prz‘dzy z zak</v>
          </cell>
          <cell r="D229">
            <v>0</v>
          </cell>
          <cell r="E229">
            <v>0</v>
          </cell>
          <cell r="F229">
            <v>128337.27</v>
          </cell>
          <cell r="G229">
            <v>0</v>
          </cell>
          <cell r="H229">
            <v>128337.27</v>
          </cell>
          <cell r="I229" t="str">
            <v>Bezpośrednie</v>
          </cell>
          <cell r="J229" t="str">
            <v>Przędza z zakupu</v>
          </cell>
        </row>
        <row r="230">
          <cell r="A230" t="str">
            <v>16</v>
          </cell>
          <cell r="B230" t="str">
            <v>500 /1-16-410</v>
          </cell>
          <cell r="C230" t="str">
            <v>Dziewiarnia, Wynagr.-osobowy f</v>
          </cell>
          <cell r="D230">
            <v>0</v>
          </cell>
          <cell r="E230">
            <v>0</v>
          </cell>
          <cell r="F230">
            <v>5210.5</v>
          </cell>
          <cell r="G230">
            <v>0</v>
          </cell>
          <cell r="H230">
            <v>5210.5</v>
          </cell>
          <cell r="I230" t="str">
            <v>Bezpośrednie</v>
          </cell>
          <cell r="J230" t="str">
            <v>Wynagrodzenia bezp. z narz.</v>
          </cell>
        </row>
        <row r="231">
          <cell r="A231" t="str">
            <v>16</v>
          </cell>
          <cell r="B231" t="str">
            <v>500 /1-16-522</v>
          </cell>
          <cell r="C231" t="str">
            <v>Dziewiarnia, w.na rz.prac.-na</v>
          </cell>
          <cell r="D231">
            <v>0</v>
          </cell>
          <cell r="E231">
            <v>0</v>
          </cell>
          <cell r="F231">
            <v>2252.59</v>
          </cell>
          <cell r="G231">
            <v>0</v>
          </cell>
          <cell r="H231">
            <v>2252.59</v>
          </cell>
          <cell r="I231" t="str">
            <v>Bezpośrednie</v>
          </cell>
          <cell r="J231" t="str">
            <v>Wynagrodzenia bezp. z narz.</v>
          </cell>
        </row>
        <row r="232">
          <cell r="A232" t="str">
            <v>16</v>
          </cell>
          <cell r="B232" t="str">
            <v>500 /1-16-800</v>
          </cell>
          <cell r="C232" t="str">
            <v>Dziewiarnia,Koszty zakupu</v>
          </cell>
          <cell r="D232">
            <v>0</v>
          </cell>
          <cell r="E232">
            <v>0</v>
          </cell>
          <cell r="F232">
            <v>1254.46</v>
          </cell>
          <cell r="G232">
            <v>0</v>
          </cell>
          <cell r="H232">
            <v>1254.46</v>
          </cell>
          <cell r="I232" t="str">
            <v>Bezpośrednie</v>
          </cell>
          <cell r="J232" t="str">
            <v>Koszty zakupu</v>
          </cell>
        </row>
        <row r="233">
          <cell r="A233" t="str">
            <v>16</v>
          </cell>
          <cell r="B233" t="str">
            <v>505 /1-16-212</v>
          </cell>
          <cell r="C233" t="str">
            <v>Dziewiarnia, Us’.transp.-samoc</v>
          </cell>
          <cell r="D233">
            <v>0</v>
          </cell>
          <cell r="E233">
            <v>0</v>
          </cell>
          <cell r="F233">
            <v>400.5</v>
          </cell>
          <cell r="G233">
            <v>0</v>
          </cell>
          <cell r="H233">
            <v>400.5</v>
          </cell>
          <cell r="I233" t="str">
            <v>Pośrednie</v>
          </cell>
          <cell r="J233" t="str">
            <v>Pozostałe koszty</v>
          </cell>
        </row>
        <row r="234">
          <cell r="A234" t="str">
            <v>16</v>
          </cell>
          <cell r="B234" t="str">
            <v>505 /1-16-234</v>
          </cell>
          <cell r="C234" t="str">
            <v>Dziewiarnia, Obr.obca-dzianie</v>
          </cell>
          <cell r="D234">
            <v>0</v>
          </cell>
          <cell r="E234">
            <v>0</v>
          </cell>
          <cell r="F234">
            <v>47327.61</v>
          </cell>
          <cell r="G234">
            <v>0</v>
          </cell>
          <cell r="H234">
            <v>47327.61</v>
          </cell>
          <cell r="I234" t="str">
            <v>Pośrednie</v>
          </cell>
          <cell r="J234" t="str">
            <v>Dzianie-obce</v>
          </cell>
        </row>
        <row r="235">
          <cell r="A235" t="str">
            <v>16</v>
          </cell>
          <cell r="B235" t="str">
            <v>506 /1-16-142</v>
          </cell>
          <cell r="C235" t="str">
            <v>Dziewiarnia, Mater.pozost.</v>
          </cell>
          <cell r="D235">
            <v>0</v>
          </cell>
          <cell r="E235">
            <v>0</v>
          </cell>
          <cell r="F235">
            <v>98.4</v>
          </cell>
          <cell r="G235">
            <v>0</v>
          </cell>
          <cell r="H235">
            <v>98.4</v>
          </cell>
          <cell r="I235" t="str">
            <v>Pośrednie</v>
          </cell>
          <cell r="J235" t="str">
            <v>Pozostałe materiały</v>
          </cell>
        </row>
        <row r="236">
          <cell r="A236" t="str">
            <v>16</v>
          </cell>
          <cell r="B236" t="str">
            <v>506 /1-16-259</v>
          </cell>
          <cell r="C236" t="str">
            <v>Dziewiarnia, Us’.poz.-inne</v>
          </cell>
          <cell r="D236">
            <v>0</v>
          </cell>
          <cell r="E236">
            <v>0</v>
          </cell>
          <cell r="F236">
            <v>521</v>
          </cell>
          <cell r="G236">
            <v>0</v>
          </cell>
          <cell r="H236">
            <v>521</v>
          </cell>
          <cell r="I236" t="str">
            <v>Pośrednie</v>
          </cell>
          <cell r="J236" t="str">
            <v>Pozostałe koszty</v>
          </cell>
        </row>
        <row r="237">
          <cell r="A237" t="str">
            <v>16</v>
          </cell>
          <cell r="B237" t="str">
            <v>506 /1-16-264</v>
          </cell>
          <cell r="C237" t="str">
            <v>Dziewiarnia, Rem.w’.-masz.i ur</v>
          </cell>
          <cell r="D237">
            <v>0</v>
          </cell>
          <cell r="E237">
            <v>0</v>
          </cell>
          <cell r="F237">
            <v>18108.349999999999</v>
          </cell>
          <cell r="G237">
            <v>0</v>
          </cell>
          <cell r="H237">
            <v>18108.349999999999</v>
          </cell>
          <cell r="I237" t="str">
            <v>Pośrednie</v>
          </cell>
          <cell r="J237" t="str">
            <v>Remonty maszyn i urządzeń</v>
          </cell>
        </row>
        <row r="238">
          <cell r="A238" t="str">
            <v>16</v>
          </cell>
          <cell r="B238" t="str">
            <v>506 /1-16-410</v>
          </cell>
          <cell r="C238" t="str">
            <v>Dziewiarnia, Wynagr.-osobowy f</v>
          </cell>
          <cell r="D238">
            <v>0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 t="str">
            <v>Pośrednie</v>
          </cell>
          <cell r="J238" t="str">
            <v>Wynagrodzenia pośr. z narz.</v>
          </cell>
        </row>
        <row r="239">
          <cell r="A239" t="str">
            <v>16</v>
          </cell>
          <cell r="B239" t="str">
            <v>506 /1-16-420</v>
          </cell>
          <cell r="C239" t="str">
            <v>Dziewiarnia, Wynagr.-bezosob.f</v>
          </cell>
          <cell r="D239">
            <v>0</v>
          </cell>
          <cell r="E239">
            <v>0</v>
          </cell>
          <cell r="F239">
            <v>1800</v>
          </cell>
          <cell r="G239">
            <v>0</v>
          </cell>
          <cell r="H239">
            <v>1800</v>
          </cell>
          <cell r="I239" t="str">
            <v>Pośrednie</v>
          </cell>
          <cell r="J239" t="str">
            <v>Pozostałe koszty</v>
          </cell>
        </row>
        <row r="240">
          <cell r="A240" t="str">
            <v>16</v>
          </cell>
          <cell r="B240" t="str">
            <v>506 /1-16-800</v>
          </cell>
          <cell r="C240" t="str">
            <v>Dziewiarnia,Koszty zakupu.</v>
          </cell>
          <cell r="D240">
            <v>0</v>
          </cell>
          <cell r="E240">
            <v>0</v>
          </cell>
          <cell r="F240">
            <v>4.99</v>
          </cell>
          <cell r="G240">
            <v>0</v>
          </cell>
          <cell r="H240">
            <v>4.99</v>
          </cell>
          <cell r="I240" t="str">
            <v>Pośrednie</v>
          </cell>
          <cell r="J240" t="str">
            <v>Pozostałe koszty</v>
          </cell>
        </row>
        <row r="241">
          <cell r="A241" t="str">
            <v>17</v>
          </cell>
          <cell r="B241" t="str">
            <v>500 /1-17-000</v>
          </cell>
          <cell r="C241" t="str">
            <v>Wyko¤cz.Dziew., Roboty w toku</v>
          </cell>
          <cell r="D241">
            <v>0</v>
          </cell>
          <cell r="E241">
            <v>0</v>
          </cell>
          <cell r="F241">
            <v>4684.17</v>
          </cell>
          <cell r="G241">
            <v>0</v>
          </cell>
          <cell r="H241">
            <v>-4684.17</v>
          </cell>
          <cell r="I241" t="str">
            <v>Bezpośrednie</v>
          </cell>
          <cell r="J241" t="str">
            <v>Produkcja w toku</v>
          </cell>
        </row>
        <row r="242">
          <cell r="A242" t="str">
            <v>17</v>
          </cell>
          <cell r="B242" t="str">
            <v>500 /1-17-122</v>
          </cell>
          <cell r="C242" t="str">
            <v>Wyko¤cz.Dziew., Zu§.žr.pomocn.</v>
          </cell>
          <cell r="D242">
            <v>0</v>
          </cell>
          <cell r="E242">
            <v>0</v>
          </cell>
          <cell r="F242">
            <v>14887.46</v>
          </cell>
          <cell r="G242">
            <v>0</v>
          </cell>
          <cell r="H242">
            <v>14887.46</v>
          </cell>
          <cell r="I242" t="str">
            <v>Bezpośrednie</v>
          </cell>
          <cell r="J242" t="str">
            <v>Barwniki i środki pomocnicze</v>
          </cell>
        </row>
        <row r="243">
          <cell r="A243" t="str">
            <v>17</v>
          </cell>
          <cell r="B243" t="str">
            <v>500 /1-17-813</v>
          </cell>
          <cell r="C243" t="str">
            <v>Wyko¤cz,Dziew.Us’.Frbiarni</v>
          </cell>
          <cell r="D243">
            <v>0</v>
          </cell>
          <cell r="E243">
            <v>0</v>
          </cell>
          <cell r="F243">
            <v>10177.040000000001</v>
          </cell>
          <cell r="G243">
            <v>0</v>
          </cell>
          <cell r="H243">
            <v>10177.040000000001</v>
          </cell>
          <cell r="I243" t="str">
            <v>Bezpośrednie</v>
          </cell>
          <cell r="J243" t="str">
            <v>Usługi Farbiarni</v>
          </cell>
        </row>
        <row r="244">
          <cell r="A244" t="str">
            <v>17</v>
          </cell>
          <cell r="B244" t="str">
            <v>506 /1-17-142</v>
          </cell>
          <cell r="C244" t="str">
            <v>Wyko¤cz.Dziew., Mater.pozost.</v>
          </cell>
          <cell r="D244">
            <v>0</v>
          </cell>
          <cell r="E244">
            <v>0</v>
          </cell>
          <cell r="F244">
            <v>4789.3500000000004</v>
          </cell>
          <cell r="G244">
            <v>0</v>
          </cell>
          <cell r="H244">
            <v>4789.3500000000004</v>
          </cell>
          <cell r="I244" t="str">
            <v>Pośrednie</v>
          </cell>
          <cell r="J244" t="str">
            <v>Pozostałe materiały</v>
          </cell>
        </row>
        <row r="245">
          <cell r="A245" t="str">
            <v>17</v>
          </cell>
          <cell r="B245" t="str">
            <v>506 /1-17-800</v>
          </cell>
          <cell r="C245" t="str">
            <v>Wyko¤cz.Dziew.,Koszty zakupu</v>
          </cell>
          <cell r="D245">
            <v>0</v>
          </cell>
          <cell r="E245">
            <v>0</v>
          </cell>
          <cell r="F245">
            <v>243</v>
          </cell>
          <cell r="G245">
            <v>0</v>
          </cell>
          <cell r="H245">
            <v>243</v>
          </cell>
          <cell r="I245" t="str">
            <v>Pośrednie</v>
          </cell>
          <cell r="J245" t="str">
            <v>Pozostałe koszty</v>
          </cell>
        </row>
        <row r="246">
          <cell r="A246" t="str">
            <v>11</v>
          </cell>
          <cell r="B246" t="str">
            <v>500 /1-11-900</v>
          </cell>
          <cell r="C246" t="str">
            <v>Prz‘dzalnia, Przen.k.zmiennych</v>
          </cell>
          <cell r="D246">
            <v>0</v>
          </cell>
          <cell r="E246">
            <v>0</v>
          </cell>
          <cell r="F246">
            <v>246367.92</v>
          </cell>
          <cell r="G246">
            <v>0</v>
          </cell>
          <cell r="H246">
            <v>0</v>
          </cell>
          <cell r="I246" t="str">
            <v>Pośrednie</v>
          </cell>
          <cell r="J246" t="str">
            <v>Koszty wydz. na usługi na zewnątrz.</v>
          </cell>
        </row>
        <row r="247">
          <cell r="A247" t="str">
            <v>11</v>
          </cell>
          <cell r="B247" t="str">
            <v>500 /1-11-901</v>
          </cell>
          <cell r="C247" t="str">
            <v>Prz‘dzalnia, Przen.k.sta’ych</v>
          </cell>
          <cell r="D247">
            <v>0</v>
          </cell>
          <cell r="E247">
            <v>0</v>
          </cell>
          <cell r="F247">
            <v>1067712.95</v>
          </cell>
          <cell r="G247">
            <v>0</v>
          </cell>
          <cell r="H247">
            <v>0</v>
          </cell>
          <cell r="I247" t="str">
            <v>Pośrednie</v>
          </cell>
          <cell r="J247" t="str">
            <v>Koszty wydz. na usługi na zewnątrz.</v>
          </cell>
        </row>
        <row r="248">
          <cell r="A248" t="str">
            <v>12</v>
          </cell>
          <cell r="B248" t="str">
            <v>500 /1-12-900</v>
          </cell>
          <cell r="C248" t="str">
            <v>Skr‘calnia, Przen.k.zmiennych</v>
          </cell>
          <cell r="D248">
            <v>0</v>
          </cell>
          <cell r="E248">
            <v>0</v>
          </cell>
          <cell r="F248">
            <v>13268.05</v>
          </cell>
          <cell r="G248">
            <v>2473.56</v>
          </cell>
          <cell r="H248">
            <v>-2473.56</v>
          </cell>
          <cell r="I248" t="str">
            <v>Pośrednie</v>
          </cell>
          <cell r="J248" t="str">
            <v>Koszty wydz. na usługi na zewnątrz.</v>
          </cell>
        </row>
        <row r="249">
          <cell r="A249" t="str">
            <v>12</v>
          </cell>
          <cell r="B249" t="str">
            <v>500 /1-12-901</v>
          </cell>
          <cell r="C249" t="str">
            <v>Skr‘calnia, Przen.k.sta’ych</v>
          </cell>
          <cell r="D249">
            <v>0</v>
          </cell>
          <cell r="E249">
            <v>0</v>
          </cell>
          <cell r="F249">
            <v>199754.87</v>
          </cell>
          <cell r="G249">
            <v>0</v>
          </cell>
          <cell r="H249">
            <v>0</v>
          </cell>
          <cell r="I249" t="str">
            <v>Pośrednie</v>
          </cell>
          <cell r="J249" t="str">
            <v>Koszty wydz. na usługi na zewnątrz.</v>
          </cell>
        </row>
        <row r="250">
          <cell r="A250" t="str">
            <v>14</v>
          </cell>
          <cell r="B250" t="str">
            <v>500 /1-14-900</v>
          </cell>
          <cell r="C250" t="str">
            <v>Tkalnia, Przen.k.zmiennych</v>
          </cell>
          <cell r="D250">
            <v>0</v>
          </cell>
          <cell r="E250">
            <v>0</v>
          </cell>
          <cell r="F250">
            <v>85121.3</v>
          </cell>
          <cell r="G250">
            <v>10818.18</v>
          </cell>
          <cell r="H250">
            <v>-10818.18</v>
          </cell>
          <cell r="I250" t="str">
            <v>Pośrednie</v>
          </cell>
          <cell r="J250" t="str">
            <v>Koszty wydz. na usługi na zewnątrz.</v>
          </cell>
        </row>
        <row r="251">
          <cell r="A251" t="str">
            <v>14</v>
          </cell>
          <cell r="B251" t="str">
            <v>500 /1-14-901</v>
          </cell>
          <cell r="C251" t="str">
            <v>Tkalnia, Przen.k.sta’ych</v>
          </cell>
          <cell r="D251">
            <v>0</v>
          </cell>
          <cell r="E251">
            <v>0</v>
          </cell>
          <cell r="F251">
            <v>1336222.58</v>
          </cell>
          <cell r="G251">
            <v>33782.04</v>
          </cell>
          <cell r="H251">
            <v>-33782.04</v>
          </cell>
          <cell r="I251" t="str">
            <v>Pośrednie</v>
          </cell>
          <cell r="J251" t="str">
            <v>Koszty wydz. na usługi na zewnątrz.</v>
          </cell>
        </row>
        <row r="252">
          <cell r="A252" t="str">
            <v>15</v>
          </cell>
          <cell r="B252" t="str">
            <v>500 /1-15-900</v>
          </cell>
          <cell r="C252" t="str">
            <v>Wyko¤czalnia, Przen.k.zmiennych</v>
          </cell>
          <cell r="D252">
            <v>0</v>
          </cell>
          <cell r="E252">
            <v>0</v>
          </cell>
          <cell r="F252">
            <v>239194.07</v>
          </cell>
          <cell r="G252">
            <v>1191.76</v>
          </cell>
          <cell r="H252">
            <v>-1191.76</v>
          </cell>
          <cell r="I252" t="str">
            <v>Pośrednie</v>
          </cell>
          <cell r="J252" t="str">
            <v>Koszty wydz. na usługi na zewnątrz.</v>
          </cell>
        </row>
        <row r="253">
          <cell r="A253" t="str">
            <v>15</v>
          </cell>
          <cell r="B253" t="str">
            <v>500 /1-15-901</v>
          </cell>
          <cell r="C253" t="str">
            <v>Wyko¤czalnia, Przen.k.sta’ych</v>
          </cell>
          <cell r="D253">
            <v>0</v>
          </cell>
          <cell r="E253">
            <v>0</v>
          </cell>
          <cell r="F253">
            <v>302970.12</v>
          </cell>
          <cell r="G253">
            <v>0</v>
          </cell>
          <cell r="H253">
            <v>0</v>
          </cell>
          <cell r="I253" t="str">
            <v>Pośrednie</v>
          </cell>
          <cell r="J253" t="str">
            <v>Koszty wydz. na usługi na zewnątrz.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Założenia"/>
      <sheetName val="koszty"/>
    </sheetNames>
    <sheetDataSet>
      <sheetData sheetId="0"/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riant"/>
    </sheetNames>
    <sheetDataSet>
      <sheetData sheetId="0">
        <row r="3">
          <cell r="B3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7.bin"/><Relationship Id="rId3" Type="http://schemas.openxmlformats.org/officeDocument/2006/relationships/printerSettings" Target="../printerSettings/printerSettings72.bin"/><Relationship Id="rId7" Type="http://schemas.openxmlformats.org/officeDocument/2006/relationships/printerSettings" Target="../printerSettings/printerSettings76.bin"/><Relationship Id="rId2" Type="http://schemas.openxmlformats.org/officeDocument/2006/relationships/printerSettings" Target="../printerSettings/printerSettings71.bin"/><Relationship Id="rId1" Type="http://schemas.openxmlformats.org/officeDocument/2006/relationships/printerSettings" Target="../printerSettings/printerSettings70.bin"/><Relationship Id="rId6" Type="http://schemas.openxmlformats.org/officeDocument/2006/relationships/printerSettings" Target="../printerSettings/printerSettings75.bin"/><Relationship Id="rId5" Type="http://schemas.openxmlformats.org/officeDocument/2006/relationships/printerSettings" Target="../printerSettings/printerSettings74.bin"/><Relationship Id="rId4" Type="http://schemas.openxmlformats.org/officeDocument/2006/relationships/printerSettings" Target="../printerSettings/printerSettings73.bin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2.bin"/><Relationship Id="rId4" Type="http://schemas.openxmlformats.org/officeDocument/2006/relationships/printerSettings" Target="../printerSettings/printerSettings8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3.bin"/><Relationship Id="rId3" Type="http://schemas.openxmlformats.org/officeDocument/2006/relationships/printerSettings" Target="../printerSettings/printerSettings88.bin"/><Relationship Id="rId7" Type="http://schemas.openxmlformats.org/officeDocument/2006/relationships/printerSettings" Target="../printerSettings/printerSettings92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6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1.bin"/><Relationship Id="rId3" Type="http://schemas.openxmlformats.org/officeDocument/2006/relationships/printerSettings" Target="../printerSettings/printerSettings96.bin"/><Relationship Id="rId7" Type="http://schemas.openxmlformats.org/officeDocument/2006/relationships/printerSettings" Target="../printerSettings/printerSettings100.bin"/><Relationship Id="rId2" Type="http://schemas.openxmlformats.org/officeDocument/2006/relationships/printerSettings" Target="../printerSettings/printerSettings95.bin"/><Relationship Id="rId1" Type="http://schemas.openxmlformats.org/officeDocument/2006/relationships/printerSettings" Target="../printerSettings/printerSettings94.bin"/><Relationship Id="rId6" Type="http://schemas.openxmlformats.org/officeDocument/2006/relationships/printerSettings" Target="../printerSettings/printerSettings99.bin"/><Relationship Id="rId5" Type="http://schemas.openxmlformats.org/officeDocument/2006/relationships/printerSettings" Target="../printerSettings/printerSettings98.bin"/><Relationship Id="rId4" Type="http://schemas.openxmlformats.org/officeDocument/2006/relationships/printerSettings" Target="../printerSettings/printerSettings97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09.bin"/><Relationship Id="rId3" Type="http://schemas.openxmlformats.org/officeDocument/2006/relationships/printerSettings" Target="../printerSettings/printerSettings104.bin"/><Relationship Id="rId7" Type="http://schemas.openxmlformats.org/officeDocument/2006/relationships/printerSettings" Target="../printerSettings/printerSettings108.bin"/><Relationship Id="rId2" Type="http://schemas.openxmlformats.org/officeDocument/2006/relationships/printerSettings" Target="../printerSettings/printerSettings103.bin"/><Relationship Id="rId1" Type="http://schemas.openxmlformats.org/officeDocument/2006/relationships/printerSettings" Target="../printerSettings/printerSettings102.bin"/><Relationship Id="rId6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5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17.bin"/><Relationship Id="rId3" Type="http://schemas.openxmlformats.org/officeDocument/2006/relationships/printerSettings" Target="../printerSettings/printerSettings112.bin"/><Relationship Id="rId7" Type="http://schemas.openxmlformats.org/officeDocument/2006/relationships/printerSettings" Target="../printerSettings/printerSettings116.bin"/><Relationship Id="rId2" Type="http://schemas.openxmlformats.org/officeDocument/2006/relationships/printerSettings" Target="../printerSettings/printerSettings111.bin"/><Relationship Id="rId1" Type="http://schemas.openxmlformats.org/officeDocument/2006/relationships/printerSettings" Target="../printerSettings/printerSettings110.bin"/><Relationship Id="rId6" Type="http://schemas.openxmlformats.org/officeDocument/2006/relationships/printerSettings" Target="../printerSettings/printerSettings115.bin"/><Relationship Id="rId5" Type="http://schemas.openxmlformats.org/officeDocument/2006/relationships/printerSettings" Target="../printerSettings/printerSettings114.bin"/><Relationship Id="rId4" Type="http://schemas.openxmlformats.org/officeDocument/2006/relationships/printerSettings" Target="../printerSettings/printerSettings113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6.bin"/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4.bin"/><Relationship Id="rId3" Type="http://schemas.openxmlformats.org/officeDocument/2006/relationships/printerSettings" Target="../printerSettings/printerSettings19.bin"/><Relationship Id="rId7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10" Type="http://schemas.openxmlformats.org/officeDocument/2006/relationships/comments" Target="../comments1.xml"/><Relationship Id="rId4" Type="http://schemas.openxmlformats.org/officeDocument/2006/relationships/printerSettings" Target="../printerSettings/printerSettings20.bin"/><Relationship Id="rId9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2.bin"/><Relationship Id="rId3" Type="http://schemas.openxmlformats.org/officeDocument/2006/relationships/printerSettings" Target="../printerSettings/printerSettings27.bin"/><Relationship Id="rId7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8.bin"/><Relationship Id="rId3" Type="http://schemas.openxmlformats.org/officeDocument/2006/relationships/printerSettings" Target="../printerSettings/printerSettings43.bin"/><Relationship Id="rId7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6.bin"/><Relationship Id="rId3" Type="http://schemas.openxmlformats.org/officeDocument/2006/relationships/printerSettings" Target="../printerSettings/printerSettings51.bin"/><Relationship Id="rId7" Type="http://schemas.openxmlformats.org/officeDocument/2006/relationships/printerSettings" Target="../printerSettings/printerSettings55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printerSettings" Target="../printerSettings/printerSettings54.bin"/><Relationship Id="rId5" Type="http://schemas.openxmlformats.org/officeDocument/2006/relationships/printerSettings" Target="../printerSettings/printerSettings53.bin"/><Relationship Id="rId4" Type="http://schemas.openxmlformats.org/officeDocument/2006/relationships/printerSettings" Target="../printerSettings/printerSettings52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9.bin"/><Relationship Id="rId3" Type="http://schemas.openxmlformats.org/officeDocument/2006/relationships/printerSettings" Target="../printerSettings/printerSettings64.bin"/><Relationship Id="rId7" Type="http://schemas.openxmlformats.org/officeDocument/2006/relationships/printerSettings" Target="../printerSettings/printerSettings68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6" Type="http://schemas.openxmlformats.org/officeDocument/2006/relationships/printerSettings" Target="../printerSettings/printerSettings67.bin"/><Relationship Id="rId5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1"/>
  <sheetViews>
    <sheetView zoomScale="90" zoomScaleNormal="100" zoomScaleSheetLayoutView="80" workbookViewId="0">
      <selection activeCell="A39" sqref="A39"/>
    </sheetView>
  </sheetViews>
  <sheetFormatPr defaultRowHeight="12.75"/>
  <cols>
    <col min="1" max="1" width="39.28515625" customWidth="1"/>
    <col min="2" max="2" width="13.85546875" style="1" customWidth="1"/>
    <col min="3" max="3" width="86.140625" customWidth="1"/>
  </cols>
  <sheetData>
    <row r="1" spans="1:7" s="58" customFormat="1" ht="15.75">
      <c r="A1" s="264" t="s">
        <v>79</v>
      </c>
      <c r="B1" s="265"/>
    </row>
    <row r="2" spans="1:7" ht="32.25" customHeight="1">
      <c r="A2" s="399" t="s">
        <v>320</v>
      </c>
      <c r="B2" s="399"/>
      <c r="C2" s="399"/>
    </row>
    <row r="3" spans="1:7" s="41" customFormat="1" ht="15.75">
      <c r="A3" s="53" t="s">
        <v>77</v>
      </c>
      <c r="B3" s="54" t="s">
        <v>81</v>
      </c>
      <c r="C3" s="53" t="s">
        <v>74</v>
      </c>
    </row>
    <row r="4" spans="1:7">
      <c r="A4" s="15" t="s">
        <v>92</v>
      </c>
      <c r="B4" s="362"/>
      <c r="C4" s="14" t="s">
        <v>293</v>
      </c>
    </row>
    <row r="5" spans="1:7">
      <c r="A5" s="15" t="s">
        <v>280</v>
      </c>
      <c r="B5" s="266"/>
      <c r="C5" s="14"/>
    </row>
    <row r="6" spans="1:7">
      <c r="A6" s="15" t="s">
        <v>281</v>
      </c>
      <c r="B6" s="17">
        <v>0.04</v>
      </c>
      <c r="C6" s="14" t="s">
        <v>293</v>
      </c>
    </row>
    <row r="7" spans="1:7">
      <c r="A7" s="15" t="s">
        <v>282</v>
      </c>
      <c r="B7" s="17">
        <v>0.05</v>
      </c>
      <c r="C7" s="14" t="s">
        <v>293</v>
      </c>
    </row>
    <row r="8" spans="1:7" ht="29.25" customHeight="1">
      <c r="A8" s="15" t="s">
        <v>0</v>
      </c>
      <c r="B8" s="73"/>
      <c r="C8" s="16"/>
    </row>
    <row r="9" spans="1:7" ht="12.75" customHeight="1">
      <c r="A9" s="15" t="s">
        <v>19</v>
      </c>
      <c r="B9" s="17"/>
      <c r="C9" s="16" t="s">
        <v>5</v>
      </c>
    </row>
    <row r="10" spans="1:7" ht="38.25">
      <c r="A10" s="15" t="s">
        <v>20</v>
      </c>
      <c r="B10" s="18"/>
      <c r="C10" s="316" t="s">
        <v>324</v>
      </c>
    </row>
    <row r="11" spans="1:7">
      <c r="A11" s="57" t="s">
        <v>28</v>
      </c>
      <c r="B11" s="18"/>
      <c r="C11" s="16"/>
      <c r="G11" s="326"/>
    </row>
    <row r="12" spans="1:7">
      <c r="A12" s="57" t="s">
        <v>29</v>
      </c>
      <c r="B12" s="18"/>
      <c r="C12" s="16"/>
    </row>
    <row r="13" spans="1:7">
      <c r="A13" s="57" t="s">
        <v>47</v>
      </c>
      <c r="B13" s="18"/>
      <c r="C13" s="16"/>
    </row>
    <row r="14" spans="1:7">
      <c r="A14" s="57" t="s">
        <v>16</v>
      </c>
      <c r="B14" s="18"/>
      <c r="C14" s="16"/>
    </row>
    <row r="15" spans="1:7" s="325" customFormat="1" ht="25.5">
      <c r="A15" s="15" t="s">
        <v>18</v>
      </c>
      <c r="B15" s="17"/>
      <c r="C15" s="316" t="s">
        <v>328</v>
      </c>
    </row>
    <row r="16" spans="1:7">
      <c r="A16" s="15" t="s">
        <v>80</v>
      </c>
      <c r="B16" s="17"/>
      <c r="C16" s="14"/>
    </row>
    <row r="17" spans="1:3" ht="38.25">
      <c r="A17" s="15" t="s">
        <v>283</v>
      </c>
      <c r="B17" s="56"/>
      <c r="C17" s="14" t="s">
        <v>294</v>
      </c>
    </row>
    <row r="18" spans="1:3" ht="51">
      <c r="A18" s="15" t="s">
        <v>284</v>
      </c>
      <c r="B18" s="17"/>
      <c r="C18" s="14" t="s">
        <v>294</v>
      </c>
    </row>
    <row r="19" spans="1:3">
      <c r="A19" s="15" t="s">
        <v>2</v>
      </c>
      <c r="B19" s="333"/>
      <c r="C19" s="55" t="s">
        <v>4</v>
      </c>
    </row>
    <row r="20" spans="1:3">
      <c r="A20" s="15" t="s">
        <v>1</v>
      </c>
      <c r="B20" s="333"/>
      <c r="C20" s="55" t="s">
        <v>4</v>
      </c>
    </row>
    <row r="21" spans="1:3">
      <c r="A21" s="15" t="s">
        <v>3</v>
      </c>
      <c r="B21" s="333"/>
      <c r="C21" s="55" t="s">
        <v>4</v>
      </c>
    </row>
    <row r="22" spans="1:3">
      <c r="A22" s="7"/>
      <c r="B22" s="12"/>
      <c r="C22" s="7"/>
    </row>
    <row r="23" spans="1:3">
      <c r="A23" s="7"/>
      <c r="B23" s="12"/>
      <c r="C23" s="7"/>
    </row>
    <row r="24" spans="1:3">
      <c r="A24" s="7"/>
      <c r="B24" s="12"/>
      <c r="C24" s="7"/>
    </row>
    <row r="25" spans="1:3">
      <c r="A25" s="7"/>
      <c r="B25" s="12"/>
      <c r="C25" s="7"/>
    </row>
    <row r="26" spans="1:3">
      <c r="A26" s="7"/>
      <c r="B26" s="12"/>
      <c r="C26" s="7"/>
    </row>
    <row r="27" spans="1:3">
      <c r="A27" s="7"/>
      <c r="B27" s="12"/>
      <c r="C27" s="7"/>
    </row>
    <row r="28" spans="1:3">
      <c r="A28" s="7"/>
      <c r="B28" s="12"/>
      <c r="C28" s="7"/>
    </row>
    <row r="29" spans="1:3">
      <c r="A29" s="7"/>
      <c r="B29" s="12"/>
      <c r="C29" s="7"/>
    </row>
    <row r="30" spans="1:3">
      <c r="A30" s="7"/>
      <c r="B30" s="12"/>
      <c r="C30" s="7"/>
    </row>
    <row r="31" spans="1:3">
      <c r="A31" s="7"/>
      <c r="B31" s="12"/>
      <c r="C31" s="7"/>
    </row>
    <row r="32" spans="1:3">
      <c r="A32" s="7"/>
      <c r="B32" s="12"/>
      <c r="C32" s="7"/>
    </row>
    <row r="33" spans="1:3">
      <c r="A33" s="7"/>
      <c r="B33" s="12"/>
      <c r="C33" s="7"/>
    </row>
    <row r="34" spans="1:3">
      <c r="A34" s="7"/>
      <c r="B34" s="12"/>
      <c r="C34" s="7"/>
    </row>
    <row r="35" spans="1:3">
      <c r="A35" s="7"/>
      <c r="B35" s="12"/>
      <c r="C35" s="7"/>
    </row>
    <row r="36" spans="1:3">
      <c r="A36" s="7"/>
      <c r="B36" s="12"/>
      <c r="C36" s="7"/>
    </row>
    <row r="37" spans="1:3">
      <c r="A37" s="7"/>
      <c r="B37" s="12"/>
      <c r="C37" s="7"/>
    </row>
    <row r="38" spans="1:3">
      <c r="A38" s="7"/>
      <c r="B38" s="12"/>
      <c r="C38" s="7"/>
    </row>
    <row r="39" spans="1:3">
      <c r="A39" s="7"/>
      <c r="B39" s="12"/>
      <c r="C39" s="7"/>
    </row>
    <row r="40" spans="1:3">
      <c r="A40" s="7"/>
      <c r="B40" s="12"/>
      <c r="C40" s="7"/>
    </row>
    <row r="41" spans="1:3">
      <c r="A41" s="7"/>
      <c r="B41" s="12"/>
      <c r="C41" s="7"/>
    </row>
    <row r="42" spans="1:3">
      <c r="A42" s="7"/>
      <c r="B42" s="12"/>
      <c r="C42" s="7"/>
    </row>
    <row r="43" spans="1:3">
      <c r="A43" s="7"/>
      <c r="B43" s="12"/>
      <c r="C43" s="7"/>
    </row>
    <row r="44" spans="1:3">
      <c r="A44" s="7"/>
      <c r="B44" s="12"/>
      <c r="C44" s="7"/>
    </row>
    <row r="45" spans="1:3">
      <c r="A45" s="7"/>
      <c r="B45" s="12"/>
      <c r="C45" s="7"/>
    </row>
    <row r="46" spans="1:3">
      <c r="A46" s="7"/>
      <c r="B46" s="12"/>
      <c r="C46" s="7"/>
    </row>
    <row r="47" spans="1:3">
      <c r="A47" s="7"/>
      <c r="B47" s="12"/>
      <c r="C47" s="7"/>
    </row>
    <row r="48" spans="1:3">
      <c r="A48" s="7"/>
      <c r="B48" s="12"/>
      <c r="C48" s="7"/>
    </row>
    <row r="49" spans="1:3">
      <c r="A49" s="7"/>
      <c r="B49" s="12"/>
      <c r="C49" s="7"/>
    </row>
    <row r="50" spans="1:3">
      <c r="A50" s="7"/>
      <c r="B50" s="12"/>
      <c r="C50" s="7"/>
    </row>
    <row r="51" spans="1:3">
      <c r="A51" s="7"/>
      <c r="B51" s="12"/>
      <c r="C51" s="7"/>
    </row>
    <row r="52" spans="1:3">
      <c r="A52" s="7"/>
      <c r="B52" s="12"/>
      <c r="C52" s="7"/>
    </row>
    <row r="53" spans="1:3">
      <c r="A53" s="7"/>
      <c r="B53" s="12"/>
      <c r="C53" s="7"/>
    </row>
    <row r="54" spans="1:3">
      <c r="A54" s="7"/>
      <c r="B54" s="12"/>
      <c r="C54" s="7"/>
    </row>
    <row r="55" spans="1:3">
      <c r="A55" s="7"/>
      <c r="B55" s="12"/>
      <c r="C55" s="7"/>
    </row>
    <row r="56" spans="1:3">
      <c r="A56" s="7"/>
      <c r="B56" s="12"/>
      <c r="C56" s="7"/>
    </row>
    <row r="57" spans="1:3">
      <c r="A57" s="7"/>
      <c r="B57" s="12"/>
      <c r="C57" s="7"/>
    </row>
    <row r="58" spans="1:3">
      <c r="A58" s="7"/>
      <c r="B58" s="12"/>
      <c r="C58" s="7"/>
    </row>
    <row r="59" spans="1:3">
      <c r="A59" s="7"/>
      <c r="B59" s="12"/>
      <c r="C59" s="7"/>
    </row>
    <row r="60" spans="1:3">
      <c r="A60" s="7"/>
      <c r="B60" s="12"/>
      <c r="C60" s="7"/>
    </row>
    <row r="61" spans="1:3">
      <c r="A61" s="7"/>
      <c r="B61" s="12"/>
      <c r="C61" s="7"/>
    </row>
    <row r="62" spans="1:3">
      <c r="A62" s="7"/>
      <c r="B62" s="12"/>
      <c r="C62" s="7"/>
    </row>
    <row r="63" spans="1:3">
      <c r="A63" s="7"/>
      <c r="B63" s="12"/>
      <c r="C63" s="7"/>
    </row>
    <row r="64" spans="1:3">
      <c r="A64" s="7"/>
      <c r="B64" s="12"/>
      <c r="C64" s="7"/>
    </row>
    <row r="65" spans="1:3">
      <c r="A65" s="7"/>
      <c r="B65" s="12"/>
      <c r="C65" s="7"/>
    </row>
    <row r="66" spans="1:3">
      <c r="A66" s="7"/>
      <c r="B66" s="12"/>
      <c r="C66" s="7"/>
    </row>
    <row r="67" spans="1:3">
      <c r="A67" s="7"/>
      <c r="B67" s="12"/>
      <c r="C67" s="7"/>
    </row>
    <row r="68" spans="1:3">
      <c r="A68" s="7"/>
      <c r="B68" s="12"/>
      <c r="C68" s="7"/>
    </row>
    <row r="69" spans="1:3">
      <c r="A69" s="7"/>
      <c r="B69" s="12"/>
      <c r="C69" s="7"/>
    </row>
    <row r="70" spans="1:3">
      <c r="A70" s="7"/>
      <c r="B70" s="12"/>
      <c r="C70" s="7"/>
    </row>
    <row r="71" spans="1:3">
      <c r="A71" s="7"/>
      <c r="B71" s="12"/>
      <c r="C71" s="7"/>
    </row>
    <row r="72" spans="1:3">
      <c r="A72" s="7"/>
      <c r="B72" s="12"/>
      <c r="C72" s="7"/>
    </row>
    <row r="73" spans="1:3">
      <c r="A73" s="7"/>
      <c r="B73" s="12"/>
      <c r="C73" s="7"/>
    </row>
    <row r="74" spans="1:3">
      <c r="A74" s="7"/>
      <c r="B74" s="12"/>
      <c r="C74" s="7"/>
    </row>
    <row r="75" spans="1:3">
      <c r="A75" s="7"/>
      <c r="B75" s="12"/>
      <c r="C75" s="7"/>
    </row>
    <row r="76" spans="1:3">
      <c r="A76" s="7"/>
      <c r="B76" s="12"/>
      <c r="C76" s="7"/>
    </row>
    <row r="77" spans="1:3">
      <c r="A77" s="7"/>
      <c r="B77" s="12"/>
      <c r="C77" s="7"/>
    </row>
    <row r="78" spans="1:3">
      <c r="A78" s="7"/>
      <c r="B78" s="12"/>
      <c r="C78" s="7"/>
    </row>
    <row r="79" spans="1:3">
      <c r="A79" s="7"/>
      <c r="B79" s="12"/>
      <c r="C79" s="7"/>
    </row>
    <row r="80" spans="1:3">
      <c r="A80" s="7"/>
      <c r="B80" s="12"/>
      <c r="C80" s="7"/>
    </row>
    <row r="81" spans="1:3">
      <c r="A81" s="7"/>
      <c r="B81" s="12"/>
      <c r="C81" s="7"/>
    </row>
    <row r="82" spans="1:3">
      <c r="A82" s="7"/>
      <c r="B82" s="12"/>
      <c r="C82" s="7"/>
    </row>
    <row r="83" spans="1:3">
      <c r="A83" s="7"/>
      <c r="B83" s="12"/>
      <c r="C83" s="7"/>
    </row>
    <row r="84" spans="1:3">
      <c r="A84" s="7"/>
      <c r="B84" s="12"/>
      <c r="C84" s="7"/>
    </row>
    <row r="85" spans="1:3">
      <c r="A85" s="7"/>
      <c r="B85" s="12"/>
      <c r="C85" s="7"/>
    </row>
    <row r="86" spans="1:3">
      <c r="A86" s="7"/>
      <c r="B86" s="12"/>
      <c r="C86" s="7"/>
    </row>
    <row r="87" spans="1:3">
      <c r="A87" s="7"/>
      <c r="B87" s="12"/>
      <c r="C87" s="7"/>
    </row>
    <row r="88" spans="1:3">
      <c r="A88" s="7"/>
      <c r="B88" s="12"/>
      <c r="C88" s="7"/>
    </row>
    <row r="89" spans="1:3">
      <c r="A89" s="7"/>
      <c r="B89" s="12"/>
      <c r="C89" s="7"/>
    </row>
    <row r="90" spans="1:3">
      <c r="A90" s="7"/>
      <c r="B90" s="12"/>
      <c r="C90" s="7"/>
    </row>
    <row r="91" spans="1:3">
      <c r="A91" s="7"/>
      <c r="B91" s="12"/>
      <c r="C91" s="7"/>
    </row>
    <row r="92" spans="1:3">
      <c r="A92" s="7"/>
      <c r="B92" s="12"/>
      <c r="C92" s="7"/>
    </row>
    <row r="93" spans="1:3">
      <c r="A93" s="7"/>
      <c r="B93" s="12"/>
      <c r="C93" s="7"/>
    </row>
    <row r="94" spans="1:3">
      <c r="A94" s="7"/>
      <c r="B94" s="12"/>
      <c r="C94" s="7"/>
    </row>
    <row r="95" spans="1:3">
      <c r="A95" s="7"/>
      <c r="B95" s="12"/>
      <c r="C95" s="7"/>
    </row>
    <row r="96" spans="1:3">
      <c r="A96" s="7"/>
      <c r="B96" s="12"/>
      <c r="C96" s="7"/>
    </row>
    <row r="97" spans="1:3">
      <c r="A97" s="7"/>
      <c r="B97" s="12"/>
      <c r="C97" s="7"/>
    </row>
    <row r="98" spans="1:3">
      <c r="A98" s="7"/>
      <c r="B98" s="12"/>
      <c r="C98" s="7"/>
    </row>
    <row r="99" spans="1:3">
      <c r="A99" s="7"/>
      <c r="B99" s="12"/>
      <c r="C99" s="7"/>
    </row>
    <row r="100" spans="1:3">
      <c r="A100" s="7"/>
      <c r="B100" s="12"/>
      <c r="C100" s="7"/>
    </row>
    <row r="101" spans="1:3">
      <c r="A101" s="7"/>
      <c r="B101" s="12"/>
      <c r="C101" s="7"/>
    </row>
    <row r="102" spans="1:3">
      <c r="A102" s="7"/>
      <c r="B102" s="12"/>
      <c r="C102" s="7"/>
    </row>
    <row r="103" spans="1:3">
      <c r="A103" s="7"/>
      <c r="B103" s="12"/>
      <c r="C103" s="7"/>
    </row>
    <row r="104" spans="1:3">
      <c r="A104" s="7"/>
      <c r="B104" s="12"/>
      <c r="C104" s="7"/>
    </row>
    <row r="105" spans="1:3">
      <c r="A105" s="7"/>
      <c r="B105" s="12"/>
      <c r="C105" s="7"/>
    </row>
    <row r="106" spans="1:3">
      <c r="A106" s="7"/>
      <c r="B106" s="12"/>
      <c r="C106" s="7"/>
    </row>
    <row r="107" spans="1:3">
      <c r="A107" s="7"/>
      <c r="B107" s="12"/>
      <c r="C107" s="7"/>
    </row>
    <row r="108" spans="1:3">
      <c r="A108" s="7"/>
      <c r="B108" s="12"/>
      <c r="C108" s="7"/>
    </row>
    <row r="109" spans="1:3">
      <c r="A109" s="7"/>
      <c r="B109" s="12"/>
      <c r="C109" s="7"/>
    </row>
    <row r="110" spans="1:3">
      <c r="A110" s="7"/>
      <c r="B110" s="12"/>
      <c r="C110" s="7"/>
    </row>
    <row r="111" spans="1:3">
      <c r="A111" s="7"/>
      <c r="B111" s="12"/>
      <c r="C111" s="7"/>
    </row>
    <row r="112" spans="1:3">
      <c r="A112" s="7"/>
      <c r="B112" s="12"/>
      <c r="C112" s="7"/>
    </row>
    <row r="113" spans="1:3">
      <c r="A113" s="7"/>
      <c r="B113" s="12"/>
      <c r="C113" s="7"/>
    </row>
    <row r="114" spans="1:3">
      <c r="A114" s="7"/>
      <c r="B114" s="12"/>
      <c r="C114" s="7"/>
    </row>
    <row r="115" spans="1:3">
      <c r="A115" s="7"/>
      <c r="B115" s="12"/>
      <c r="C115" s="7"/>
    </row>
    <row r="116" spans="1:3">
      <c r="A116" s="7"/>
      <c r="B116" s="12"/>
      <c r="C116" s="7"/>
    </row>
    <row r="117" spans="1:3">
      <c r="A117" s="7"/>
      <c r="B117" s="12"/>
      <c r="C117" s="7"/>
    </row>
    <row r="118" spans="1:3">
      <c r="A118" s="7"/>
      <c r="B118" s="12"/>
      <c r="C118" s="7"/>
    </row>
    <row r="119" spans="1:3">
      <c r="A119" s="7"/>
      <c r="B119" s="12"/>
      <c r="C119" s="7"/>
    </row>
    <row r="120" spans="1:3">
      <c r="A120" s="7"/>
      <c r="B120" s="12"/>
      <c r="C120" s="7"/>
    </row>
    <row r="121" spans="1:3">
      <c r="A121" s="7"/>
      <c r="B121" s="12"/>
      <c r="C121" s="7"/>
    </row>
    <row r="122" spans="1:3">
      <c r="A122" s="7"/>
      <c r="B122" s="12"/>
      <c r="C122" s="7"/>
    </row>
    <row r="123" spans="1:3">
      <c r="A123" s="7"/>
      <c r="B123" s="12"/>
      <c r="C123" s="7"/>
    </row>
    <row r="124" spans="1:3">
      <c r="A124" s="7"/>
      <c r="B124" s="12"/>
      <c r="C124" s="7"/>
    </row>
    <row r="125" spans="1:3">
      <c r="A125" s="7"/>
      <c r="B125" s="12"/>
      <c r="C125" s="7"/>
    </row>
    <row r="126" spans="1:3">
      <c r="A126" s="7"/>
      <c r="B126" s="12"/>
      <c r="C126" s="7"/>
    </row>
    <row r="127" spans="1:3">
      <c r="A127" s="7"/>
      <c r="B127" s="12"/>
      <c r="C127" s="7"/>
    </row>
    <row r="128" spans="1:3">
      <c r="A128" s="7"/>
      <c r="B128" s="12"/>
      <c r="C128" s="7"/>
    </row>
    <row r="129" spans="1:3">
      <c r="A129" s="7"/>
      <c r="B129" s="12"/>
      <c r="C129" s="7"/>
    </row>
    <row r="130" spans="1:3">
      <c r="A130" s="7"/>
      <c r="B130" s="12"/>
      <c r="C130" s="7"/>
    </row>
    <row r="131" spans="1:3">
      <c r="A131" s="7"/>
      <c r="B131" s="12"/>
      <c r="C131" s="7"/>
    </row>
    <row r="132" spans="1:3">
      <c r="A132" s="7"/>
      <c r="B132" s="12"/>
      <c r="C132" s="7"/>
    </row>
    <row r="133" spans="1:3">
      <c r="A133" s="7"/>
      <c r="B133" s="12"/>
      <c r="C133" s="7"/>
    </row>
    <row r="134" spans="1:3">
      <c r="A134" s="7"/>
      <c r="B134" s="12"/>
      <c r="C134" s="7"/>
    </row>
    <row r="135" spans="1:3">
      <c r="A135" s="7"/>
      <c r="B135" s="12"/>
      <c r="C135" s="7"/>
    </row>
    <row r="136" spans="1:3">
      <c r="A136" s="7"/>
      <c r="B136" s="12"/>
      <c r="C136" s="7"/>
    </row>
    <row r="137" spans="1:3">
      <c r="A137" s="7"/>
      <c r="B137" s="12"/>
      <c r="C137" s="7"/>
    </row>
    <row r="138" spans="1:3">
      <c r="A138" s="7"/>
      <c r="B138" s="12"/>
      <c r="C138" s="7"/>
    </row>
    <row r="139" spans="1:3">
      <c r="A139" s="7"/>
      <c r="B139" s="12"/>
      <c r="C139" s="7"/>
    </row>
    <row r="140" spans="1:3">
      <c r="A140" s="7"/>
      <c r="B140" s="12"/>
      <c r="C140" s="7"/>
    </row>
    <row r="141" spans="1:3">
      <c r="A141" s="7"/>
      <c r="B141" s="12"/>
      <c r="C141" s="7"/>
    </row>
    <row r="142" spans="1:3">
      <c r="A142" s="7"/>
      <c r="B142" s="12"/>
      <c r="C142" s="7"/>
    </row>
    <row r="143" spans="1:3">
      <c r="A143" s="7"/>
      <c r="B143" s="12"/>
      <c r="C143" s="7"/>
    </row>
    <row r="144" spans="1:3">
      <c r="A144" s="7"/>
      <c r="B144" s="12"/>
      <c r="C144" s="7"/>
    </row>
    <row r="145" spans="1:3">
      <c r="A145" s="7"/>
      <c r="B145" s="12"/>
      <c r="C145" s="7"/>
    </row>
    <row r="146" spans="1:3">
      <c r="A146" s="7"/>
      <c r="B146" s="12"/>
      <c r="C146" s="7"/>
    </row>
    <row r="147" spans="1:3">
      <c r="A147" s="7"/>
      <c r="B147" s="12"/>
      <c r="C147" s="7"/>
    </row>
    <row r="148" spans="1:3">
      <c r="A148" s="7"/>
      <c r="B148" s="12"/>
      <c r="C148" s="7"/>
    </row>
    <row r="149" spans="1:3">
      <c r="A149" s="7"/>
      <c r="B149" s="12"/>
      <c r="C149" s="7"/>
    </row>
    <row r="150" spans="1:3">
      <c r="A150" s="7"/>
      <c r="B150" s="12"/>
      <c r="C150" s="7"/>
    </row>
    <row r="151" spans="1:3">
      <c r="A151" s="7"/>
      <c r="B151" s="12"/>
      <c r="C151" s="7"/>
    </row>
    <row r="152" spans="1:3">
      <c r="A152" s="7"/>
      <c r="B152" s="12"/>
      <c r="C152" s="7"/>
    </row>
    <row r="153" spans="1:3">
      <c r="A153" s="7"/>
      <c r="B153" s="12"/>
      <c r="C153" s="7"/>
    </row>
    <row r="154" spans="1:3">
      <c r="A154" s="7"/>
      <c r="B154" s="12"/>
      <c r="C154" s="7"/>
    </row>
    <row r="155" spans="1:3">
      <c r="A155" s="7"/>
      <c r="B155" s="12"/>
      <c r="C155" s="7"/>
    </row>
    <row r="156" spans="1:3">
      <c r="A156" s="7"/>
      <c r="B156" s="12"/>
      <c r="C156" s="7"/>
    </row>
    <row r="157" spans="1:3">
      <c r="A157" s="7"/>
      <c r="B157" s="12"/>
      <c r="C157" s="7"/>
    </row>
    <row r="158" spans="1:3">
      <c r="A158" s="7"/>
      <c r="B158" s="12"/>
      <c r="C158" s="7"/>
    </row>
    <row r="159" spans="1:3">
      <c r="A159" s="7"/>
      <c r="B159" s="12"/>
      <c r="C159" s="7"/>
    </row>
    <row r="160" spans="1:3">
      <c r="A160" s="7"/>
      <c r="B160" s="12"/>
      <c r="C160" s="7"/>
    </row>
    <row r="161" spans="1:3">
      <c r="A161" s="7"/>
      <c r="B161" s="12"/>
      <c r="C161" s="7"/>
    </row>
    <row r="162" spans="1:3">
      <c r="A162" s="7"/>
      <c r="B162" s="12"/>
      <c r="C162" s="7"/>
    </row>
    <row r="163" spans="1:3">
      <c r="A163" s="7"/>
      <c r="B163" s="12"/>
      <c r="C163" s="7"/>
    </row>
    <row r="164" spans="1:3">
      <c r="A164" s="7"/>
      <c r="B164" s="12"/>
      <c r="C164" s="7"/>
    </row>
    <row r="165" spans="1:3">
      <c r="A165" s="7"/>
      <c r="B165" s="12"/>
      <c r="C165" s="7"/>
    </row>
    <row r="166" spans="1:3">
      <c r="A166" s="7"/>
      <c r="B166" s="12"/>
      <c r="C166" s="7"/>
    </row>
    <row r="167" spans="1:3">
      <c r="A167" s="7"/>
      <c r="B167" s="12"/>
      <c r="C167" s="7"/>
    </row>
    <row r="168" spans="1:3">
      <c r="A168" s="7"/>
      <c r="B168" s="12"/>
      <c r="C168" s="7"/>
    </row>
    <row r="169" spans="1:3">
      <c r="A169" s="7"/>
      <c r="B169" s="12"/>
      <c r="C169" s="7"/>
    </row>
    <row r="170" spans="1:3">
      <c r="A170" s="7"/>
      <c r="B170" s="12"/>
      <c r="C170" s="7"/>
    </row>
    <row r="171" spans="1:3">
      <c r="A171" s="7"/>
      <c r="B171" s="12"/>
      <c r="C171" s="7"/>
    </row>
    <row r="172" spans="1:3">
      <c r="A172" s="7"/>
      <c r="B172" s="12"/>
      <c r="C172" s="7"/>
    </row>
    <row r="173" spans="1:3">
      <c r="A173" s="7"/>
      <c r="B173" s="12"/>
      <c r="C173" s="7"/>
    </row>
    <row r="174" spans="1:3">
      <c r="A174" s="7"/>
      <c r="B174" s="12"/>
      <c r="C174" s="7"/>
    </row>
    <row r="175" spans="1:3">
      <c r="A175" s="7"/>
      <c r="B175" s="12"/>
      <c r="C175" s="7"/>
    </row>
    <row r="176" spans="1:3">
      <c r="A176" s="7"/>
      <c r="B176" s="12"/>
      <c r="C176" s="7"/>
    </row>
    <row r="177" spans="1:3">
      <c r="A177" s="7"/>
      <c r="B177" s="12"/>
      <c r="C177" s="7"/>
    </row>
    <row r="178" spans="1:3">
      <c r="A178" s="7"/>
      <c r="B178" s="12"/>
      <c r="C178" s="7"/>
    </row>
    <row r="179" spans="1:3">
      <c r="A179" s="7"/>
      <c r="B179" s="12"/>
      <c r="C179" s="7"/>
    </row>
    <row r="180" spans="1:3">
      <c r="A180" s="7"/>
      <c r="B180" s="12"/>
      <c r="C180" s="7"/>
    </row>
    <row r="181" spans="1:3">
      <c r="A181" s="7"/>
      <c r="B181" s="12"/>
      <c r="C181" s="7"/>
    </row>
    <row r="182" spans="1:3">
      <c r="A182" s="7"/>
      <c r="B182" s="12"/>
      <c r="C182" s="7"/>
    </row>
    <row r="183" spans="1:3">
      <c r="A183" s="7"/>
      <c r="B183" s="12"/>
      <c r="C183" s="7"/>
    </row>
    <row r="184" spans="1:3">
      <c r="A184" s="7"/>
      <c r="B184" s="12"/>
      <c r="C184" s="7"/>
    </row>
    <row r="185" spans="1:3">
      <c r="A185" s="7"/>
      <c r="B185" s="12"/>
      <c r="C185" s="7"/>
    </row>
    <row r="186" spans="1:3">
      <c r="A186" s="7"/>
      <c r="B186" s="12"/>
      <c r="C186" s="7"/>
    </row>
    <row r="187" spans="1:3">
      <c r="A187" s="7"/>
      <c r="B187" s="12"/>
      <c r="C187" s="7"/>
    </row>
    <row r="188" spans="1:3">
      <c r="A188" s="7"/>
      <c r="B188" s="12"/>
      <c r="C188" s="7"/>
    </row>
    <row r="189" spans="1:3">
      <c r="A189" s="7"/>
      <c r="B189" s="12"/>
      <c r="C189" s="7"/>
    </row>
    <row r="190" spans="1:3">
      <c r="A190" s="7"/>
      <c r="B190" s="12"/>
      <c r="C190" s="7"/>
    </row>
    <row r="191" spans="1:3">
      <c r="A191" s="7"/>
      <c r="B191" s="12"/>
      <c r="C191" s="7"/>
    </row>
    <row r="192" spans="1:3">
      <c r="A192" s="7"/>
      <c r="B192" s="12"/>
      <c r="C192" s="7"/>
    </row>
    <row r="193" spans="1:3">
      <c r="A193" s="7"/>
      <c r="B193" s="12"/>
      <c r="C193" s="7"/>
    </row>
    <row r="194" spans="1:3">
      <c r="A194" s="7"/>
      <c r="B194" s="12"/>
      <c r="C194" s="7"/>
    </row>
    <row r="195" spans="1:3">
      <c r="A195" s="7"/>
      <c r="B195" s="12"/>
      <c r="C195" s="7"/>
    </row>
    <row r="196" spans="1:3">
      <c r="A196" s="7"/>
      <c r="B196" s="12"/>
      <c r="C196" s="7"/>
    </row>
    <row r="197" spans="1:3">
      <c r="A197" s="7"/>
      <c r="B197" s="12"/>
      <c r="C197" s="7"/>
    </row>
    <row r="198" spans="1:3">
      <c r="A198" s="7"/>
      <c r="B198" s="12"/>
      <c r="C198" s="7"/>
    </row>
    <row r="199" spans="1:3">
      <c r="A199" s="7"/>
      <c r="B199" s="12"/>
      <c r="C199" s="7"/>
    </row>
    <row r="200" spans="1:3">
      <c r="A200" s="7"/>
      <c r="B200" s="12"/>
      <c r="C200" s="7"/>
    </row>
    <row r="201" spans="1:3">
      <c r="A201" s="7"/>
      <c r="B201" s="12"/>
      <c r="C201" s="7"/>
    </row>
  </sheetData>
  <customSheetViews>
    <customSheetView guid="{8634C2BB-76FB-4039-B56C-6B628142ACCE}" scale="90">
      <selection activeCell="X37" sqref="X37"/>
      <pageMargins left="0.2" right="0.15" top="0.54" bottom="0.51" header="0.28999999999999998" footer="0.32"/>
      <pageSetup paperSize="9" scale="83" orientation="landscape" r:id="rId1"/>
      <headerFooter alignWithMargins="0">
        <oddHeader xml:space="preserve">&amp;C&amp;"Arial,Pogrubiony"&amp;18Założenia do analizy finansowej </oddHeader>
        <oddFooter>&amp;CStrona &amp;P z &amp;N&amp;R&amp;A</oddFooter>
      </headerFooter>
    </customSheetView>
    <customSheetView guid="{6F4C57C8-5562-4709-9327-9573B39EDAF4}" scale="90">
      <selection activeCell="B17" sqref="B17"/>
      <pageMargins left="0.2" right="0.15" top="0.54" bottom="0.51" header="0.28999999999999998" footer="0.32"/>
      <pageSetup paperSize="9" scale="83" orientation="landscape" r:id="rId2"/>
      <headerFooter alignWithMargins="0">
        <oddHeader xml:space="preserve">&amp;C&amp;"Arial,Pogrubiony"&amp;18Założenia do analizy finansowej </oddHeader>
        <oddFooter>&amp;CStrona &amp;P z &amp;N&amp;R&amp;A</oddFooter>
      </headerFooter>
    </customSheetView>
    <customSheetView guid="{9EC9AAF8-31E5-417A-A928-3DBD93AA7952}" scale="90" topLeftCell="A4">
      <selection activeCell="E20" sqref="E20"/>
      <pageMargins left="0.2" right="0.15" top="0.54" bottom="0.51" header="0.28999999999999998" footer="0.32"/>
      <pageSetup paperSize="9" scale="84" orientation="landscape" r:id="rId3"/>
      <headerFooter alignWithMargins="0">
        <oddHeader xml:space="preserve">&amp;C&amp;"Arial,Pogrubiony"&amp;18Założenia do analizy finansowej </oddHeader>
        <oddFooter>&amp;CStrona &amp;P z &amp;N&amp;R&amp;A</oddFooter>
      </headerFooter>
    </customSheetView>
    <customSheetView guid="{19015944-8DC3-4198-B28B-DDAFEE7C00D9}" scale="90" showPageBreaks="1" hiddenColumns="1" topLeftCell="A7">
      <selection activeCell="E20" sqref="E20"/>
      <pageMargins left="0.2" right="0.15" top="0.54" bottom="0.51" header="0.28999999999999998" footer="0.32"/>
      <pageSetup paperSize="9" scale="84" orientation="landscape" r:id="rId4"/>
      <headerFooter alignWithMargins="0">
        <oddHeader xml:space="preserve">&amp;C&amp;"Arial,Pogrubiony"&amp;18Założenia do analizy finansowej </oddHeader>
        <oddFooter>&amp;CStrona &amp;P z &amp;N&amp;R&amp;A</oddFooter>
      </headerFooter>
    </customSheetView>
    <customSheetView guid="{F7D79B8D-92A2-4094-827A-AE8F90DE993F}" scale="90" topLeftCell="A16">
      <selection activeCell="B15" sqref="B15"/>
      <pageMargins left="0.2" right="0.15" top="0.54" bottom="0.51" header="0.28999999999999998" footer="0.32"/>
      <pageSetup paperSize="9" scale="84" orientation="landscape" r:id="rId5"/>
      <headerFooter alignWithMargins="0">
        <oddHeader xml:space="preserve">&amp;C&amp;"Arial,Pogrubiony"&amp;18Założenia do analizy finansowej </oddHeader>
        <oddFooter>&amp;CStrona &amp;P z &amp;N&amp;R&amp;A</oddFooter>
      </headerFooter>
    </customSheetView>
    <customSheetView guid="{6D8ACA1D-6FAD-497E-8DEE-A33C8B954C59}" scale="90" topLeftCell="A16">
      <selection activeCell="D33" sqref="D33"/>
      <pageMargins left="0.2" right="0.15" top="0.54" bottom="0.51" header="0.28999999999999998" footer="0.32"/>
      <pageSetup paperSize="9" scale="83" orientation="landscape" r:id="rId6"/>
      <headerFooter alignWithMargins="0">
        <oddHeader xml:space="preserve">&amp;C&amp;"Arial,Pogrubiony"&amp;18Założenia do analizy finansowej </oddHeader>
        <oddFooter>&amp;CStrona &amp;P z &amp;N&amp;R&amp;A</oddFooter>
      </headerFooter>
    </customSheetView>
    <customSheetView guid="{E0009F4F-48B6-4F1C-908A-7AA9220F9FEE}" scale="90" showPageBreaks="1" topLeftCell="A10">
      <selection activeCell="E30" sqref="E30"/>
      <pageMargins left="0.2" right="0.15" top="0.54" bottom="0.51" header="0.28999999999999998" footer="0.32"/>
      <pageSetup paperSize="9" scale="83" orientation="landscape" r:id="rId7"/>
      <headerFooter alignWithMargins="0">
        <oddHeader xml:space="preserve">&amp;C&amp;"Arial,Pogrubiony"&amp;18Założenia do analizy finansowej </oddHeader>
        <oddFooter>&amp;CStrona &amp;P z &amp;N&amp;R&amp;A</oddFooter>
      </headerFooter>
    </customSheetView>
  </customSheetViews>
  <mergeCells count="1">
    <mergeCell ref="A2:C2"/>
  </mergeCells>
  <phoneticPr fontId="0" type="noConversion"/>
  <pageMargins left="0.2" right="0.15" top="0.54" bottom="0.51" header="0.28999999999999998" footer="0.32"/>
  <pageSetup paperSize="9" scale="83" orientation="landscape" r:id="rId8"/>
  <headerFooter alignWithMargins="0">
    <oddHeader xml:space="preserve">&amp;C&amp;"Arial,Pogrubiony"&amp;18Założenia do analizy finansowej </oddHeader>
    <oddFooter>&amp;CStrona &amp;P z &amp;N&amp;R&amp;A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E1"/>
  <sheetViews>
    <sheetView zoomScaleNormal="100" workbookViewId="0">
      <selection activeCell="X37" sqref="X37"/>
    </sheetView>
  </sheetViews>
  <sheetFormatPr defaultRowHeight="12.75"/>
  <sheetData>
    <row r="1" spans="1:5" ht="45" customHeight="1" thickBot="1">
      <c r="A1" s="438" t="s">
        <v>17</v>
      </c>
      <c r="B1" s="439"/>
      <c r="C1" s="439"/>
      <c r="D1" s="439"/>
      <c r="E1" s="440"/>
    </row>
  </sheetData>
  <customSheetViews>
    <customSheetView guid="{8634C2BB-76FB-4039-B56C-6B628142ACCE}" scale="60" showPageBreaks="1" printArea="1" view="pageBreakPreview">
      <selection activeCell="X37" sqref="X37"/>
      <pageMargins left="0.75" right="0.75" top="0.51" bottom="1" header="0.32" footer="0.5"/>
      <pageSetup paperSize="9" scale="53" orientation="landscape" r:id="rId1"/>
      <headerFooter alignWithMargins="0"/>
    </customSheetView>
    <customSheetView guid="{6F4C57C8-5562-4709-9327-9573B39EDAF4}" scale="60" showPageBreaks="1" printArea="1" view="pageBreakPreview">
      <selection activeCell="L29" sqref="L29"/>
      <pageMargins left="0.75" right="0.75" top="0.51" bottom="1" header="0.32" footer="0.5"/>
      <pageSetup paperSize="9" scale="53" orientation="landscape" r:id="rId2"/>
      <headerFooter alignWithMargins="0"/>
    </customSheetView>
    <customSheetView guid="{9EC9AAF8-31E5-417A-A928-3DBD93AA7952}">
      <selection activeCell="L29" sqref="L29"/>
      <pageMargins left="0.75" right="0.75" top="0.51" bottom="1" header="0.32" footer="0.5"/>
      <pageSetup paperSize="9" orientation="landscape" r:id="rId3"/>
      <headerFooter alignWithMargins="0"/>
    </customSheetView>
    <customSheetView guid="{19015944-8DC3-4198-B28B-DDAFEE7C00D9}">
      <selection activeCell="L29" sqref="L29"/>
      <pageMargins left="0.75" right="0.75" top="0.51" bottom="1" header="0.32" footer="0.5"/>
      <pageSetup paperSize="9" orientation="landscape" r:id="rId4"/>
      <headerFooter alignWithMargins="0"/>
    </customSheetView>
    <customSheetView guid="{F7D79B8D-92A2-4094-827A-AE8F90DE993F}">
      <selection activeCell="L29" sqref="L29"/>
      <pageMargins left="0.75" right="0.75" top="0.51" bottom="1" header="0.32" footer="0.5"/>
      <pageSetup paperSize="9" orientation="landscape" r:id="rId5"/>
      <headerFooter alignWithMargins="0"/>
    </customSheetView>
    <customSheetView guid="{6D8ACA1D-6FAD-497E-8DEE-A33C8B954C59}" showPageBreaks="1" printArea="1">
      <selection activeCell="L29" sqref="L29"/>
      <pageMargins left="0.75" right="0.75" top="0.51" bottom="1" header="0.32" footer="0.5"/>
      <pageSetup paperSize="9" scale="53" orientation="landscape" r:id="rId6"/>
      <headerFooter alignWithMargins="0"/>
    </customSheetView>
    <customSheetView guid="{E0009F4F-48B6-4F1C-908A-7AA9220F9FEE}" scale="60" showPageBreaks="1" printArea="1" view="pageBreakPreview">
      <selection activeCell="L29" sqref="L29"/>
      <pageMargins left="0.75" right="0.75" top="0.51" bottom="1" header="0.32" footer="0.5"/>
      <pageSetup paperSize="9" scale="53" orientation="landscape" r:id="rId7"/>
      <headerFooter alignWithMargins="0"/>
    </customSheetView>
  </customSheetViews>
  <mergeCells count="1">
    <mergeCell ref="A1:E1"/>
  </mergeCells>
  <phoneticPr fontId="0" type="noConversion"/>
  <pageMargins left="0.75" right="0.75" top="0.51" bottom="1" header="0.32" footer="0.5"/>
  <pageSetup paperSize="9" scale="53" orientation="landscape" r:id="rId8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E1"/>
  <sheetViews>
    <sheetView zoomScaleNormal="100" workbookViewId="0">
      <selection activeCell="X37" sqref="X37"/>
    </sheetView>
  </sheetViews>
  <sheetFormatPr defaultRowHeight="12.75"/>
  <sheetData>
    <row r="1" spans="1:5" ht="45" customHeight="1" thickBot="1">
      <c r="A1" s="438" t="s">
        <v>75</v>
      </c>
      <c r="B1" s="439"/>
      <c r="C1" s="439"/>
      <c r="D1" s="439"/>
      <c r="E1" s="440"/>
    </row>
  </sheetData>
  <customSheetViews>
    <customSheetView guid="{8634C2BB-76FB-4039-B56C-6B628142ACCE}" scale="60" showPageBreaks="1" printArea="1" view="pageBreakPreview">
      <selection activeCell="X37" sqref="X37"/>
      <pageMargins left="0.75" right="0.75" top="0.48" bottom="1" header="0.33" footer="0.5"/>
      <pageSetup paperSize="9" scale="51" orientation="landscape" r:id="rId1"/>
      <headerFooter alignWithMargins="0"/>
    </customSheetView>
    <customSheetView guid="{6F4C57C8-5562-4709-9327-9573B39EDAF4}" showPageBreaks="1" printArea="1" topLeftCell="A2">
      <selection activeCell="H25" sqref="H25"/>
      <pageMargins left="0.75" right="0.75" top="0.48" bottom="1" header="0.33" footer="0.5"/>
      <pageSetup paperSize="9" scale="51" orientation="landscape" r:id="rId2"/>
      <headerFooter alignWithMargins="0"/>
    </customSheetView>
    <customSheetView guid="{9EC9AAF8-31E5-417A-A928-3DBD93AA7952}">
      <selection activeCell="H25" sqref="H25"/>
      <pageMargins left="0.75" right="0.75" top="0.48" bottom="1" header="0.33" footer="0.5"/>
      <pageSetup paperSize="9" orientation="landscape" r:id="rId3"/>
      <headerFooter alignWithMargins="0"/>
    </customSheetView>
    <customSheetView guid="{19015944-8DC3-4198-B28B-DDAFEE7C00D9}">
      <selection activeCell="H25" sqref="H25"/>
      <pageMargins left="0.75" right="0.75" top="0.48" bottom="1" header="0.33" footer="0.5"/>
      <pageSetup paperSize="9" orientation="landscape" r:id="rId4"/>
      <headerFooter alignWithMargins="0"/>
    </customSheetView>
    <customSheetView guid="{F7D79B8D-92A2-4094-827A-AE8F90DE993F}">
      <selection activeCell="H25" sqref="H25"/>
      <pageMargins left="0.75" right="0.75" top="0.48" bottom="1" header="0.33" footer="0.5"/>
      <pageSetup paperSize="9" orientation="landscape" r:id="rId5"/>
      <headerFooter alignWithMargins="0"/>
    </customSheetView>
    <customSheetView guid="{6D8ACA1D-6FAD-497E-8DEE-A33C8B954C59}">
      <selection activeCell="H25" sqref="H25"/>
      <pageMargins left="0.75" right="0.75" top="0.48" bottom="1" header="0.33" footer="0.5"/>
      <pageSetup paperSize="9" scale="51" orientation="landscape" r:id="rId6"/>
      <headerFooter alignWithMargins="0"/>
    </customSheetView>
    <customSheetView guid="{E0009F4F-48B6-4F1C-908A-7AA9220F9FEE}" scale="60" showPageBreaks="1" printArea="1" view="pageBreakPreview">
      <selection activeCell="H25" sqref="H25"/>
      <pageMargins left="0.75" right="0.75" top="0.48" bottom="1" header="0.33" footer="0.5"/>
      <pageSetup paperSize="9" scale="51" orientation="landscape" r:id="rId7"/>
      <headerFooter alignWithMargins="0"/>
    </customSheetView>
  </customSheetViews>
  <mergeCells count="1">
    <mergeCell ref="A1:E1"/>
  </mergeCells>
  <phoneticPr fontId="0" type="noConversion"/>
  <pageMargins left="0.75" right="0.75" top="0.48" bottom="1" header="0.33" footer="0.5"/>
  <pageSetup paperSize="9" scale="51" orientation="landscape" r:id="rId8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E1"/>
  <sheetViews>
    <sheetView zoomScaleNormal="100" workbookViewId="0">
      <selection activeCell="X37" sqref="X37"/>
    </sheetView>
  </sheetViews>
  <sheetFormatPr defaultRowHeight="12.75"/>
  <sheetData>
    <row r="1" spans="1:5" ht="51" customHeight="1" thickBot="1">
      <c r="A1" s="438" t="s">
        <v>66</v>
      </c>
      <c r="B1" s="439"/>
      <c r="C1" s="439"/>
      <c r="D1" s="439"/>
      <c r="E1" s="440"/>
    </row>
  </sheetData>
  <customSheetViews>
    <customSheetView guid="{8634C2BB-76FB-4039-B56C-6B628142ACCE}" scale="60" showPageBreaks="1" printArea="1" view="pageBreakPreview">
      <selection activeCell="X37" sqref="X37"/>
      <pageMargins left="0.75" right="0.75" top="0.53" bottom="1" header="0.28999999999999998" footer="0.5"/>
      <pageSetup paperSize="9" scale="47" orientation="landscape" r:id="rId1"/>
      <headerFooter alignWithMargins="0"/>
    </customSheetView>
    <customSheetView guid="{6F4C57C8-5562-4709-9327-9573B39EDAF4}" scale="60" showPageBreaks="1" printArea="1" view="pageBreakPreview">
      <selection activeCell="N16" sqref="N16"/>
      <pageMargins left="0.75" right="0.75" top="0.53" bottom="1" header="0.28999999999999998" footer="0.5"/>
      <pageSetup paperSize="9" scale="47" orientation="landscape" r:id="rId2"/>
      <headerFooter alignWithMargins="0"/>
    </customSheetView>
    <customSheetView guid="{9EC9AAF8-31E5-417A-A928-3DBD93AA7952}">
      <selection activeCell="P34" sqref="P34"/>
      <pageMargins left="0.75" right="0.75" top="0.53" bottom="1" header="0.28999999999999998" footer="0.5"/>
      <pageSetup paperSize="9" orientation="landscape" r:id="rId3"/>
      <headerFooter alignWithMargins="0"/>
    </customSheetView>
    <customSheetView guid="{19015944-8DC3-4198-B28B-DDAFEE7C00D9}">
      <selection activeCell="P34" sqref="P34"/>
      <pageMargins left="0.75" right="0.75" top="0.53" bottom="1" header="0.28999999999999998" footer="0.5"/>
      <pageSetup paperSize="9" orientation="landscape" r:id="rId4"/>
      <headerFooter alignWithMargins="0"/>
    </customSheetView>
    <customSheetView guid="{F7D79B8D-92A2-4094-827A-AE8F90DE993F}">
      <selection activeCell="P34" sqref="P34"/>
      <pageMargins left="0.75" right="0.75" top="0.53" bottom="1" header="0.28999999999999998" footer="0.5"/>
      <pageSetup paperSize="9" orientation="landscape" r:id="rId5"/>
      <headerFooter alignWithMargins="0"/>
    </customSheetView>
    <customSheetView guid="{6D8ACA1D-6FAD-497E-8DEE-A33C8B954C59}" showPageBreaks="1" printArea="1">
      <selection activeCell="N16" sqref="N16"/>
      <pageMargins left="0.75" right="0.75" top="0.53" bottom="1" header="0.28999999999999998" footer="0.5"/>
      <pageSetup paperSize="9" scale="47" orientation="landscape" r:id="rId6"/>
      <headerFooter alignWithMargins="0"/>
    </customSheetView>
    <customSheetView guid="{E0009F4F-48B6-4F1C-908A-7AA9220F9FEE}" scale="60" showPageBreaks="1" printArea="1" view="pageBreakPreview">
      <selection activeCell="N16" sqref="N16"/>
      <pageMargins left="0.75" right="0.75" top="0.53" bottom="1" header="0.28999999999999998" footer="0.5"/>
      <pageSetup paperSize="9" scale="47" orientation="landscape" r:id="rId7"/>
      <headerFooter alignWithMargins="0"/>
    </customSheetView>
  </customSheetViews>
  <mergeCells count="1">
    <mergeCell ref="A1:E1"/>
  </mergeCells>
  <phoneticPr fontId="0" type="noConversion"/>
  <pageMargins left="0.75" right="0.75" top="0.53" bottom="1" header="0.28999999999999998" footer="0.5"/>
  <pageSetup paperSize="9" scale="47" orientation="landscape" r:id="rId8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1"/>
  <sheetViews>
    <sheetView zoomScaleNormal="100" workbookViewId="0">
      <selection activeCell="X37" sqref="X37"/>
    </sheetView>
  </sheetViews>
  <sheetFormatPr defaultRowHeight="12.75"/>
  <sheetData>
    <row r="1" spans="1:7" ht="45" customHeight="1" thickBot="1">
      <c r="A1" s="438" t="s">
        <v>84</v>
      </c>
      <c r="B1" s="439"/>
      <c r="C1" s="439"/>
      <c r="D1" s="439"/>
      <c r="E1" s="439"/>
      <c r="F1" s="439"/>
      <c r="G1" s="440"/>
    </row>
  </sheetData>
  <customSheetViews>
    <customSheetView guid="{8634C2BB-76FB-4039-B56C-6B628142ACCE}" scale="60" showPageBreaks="1" printArea="1" view="pageBreakPreview">
      <selection activeCell="X37" sqref="X37"/>
      <pageMargins left="0.75" right="0.75" top="0.64" bottom="1" header="0.35" footer="0.5"/>
      <pageSetup paperSize="9" scale="49" orientation="landscape" r:id="rId1"/>
      <headerFooter alignWithMargins="0"/>
    </customSheetView>
    <customSheetView guid="{6F4C57C8-5562-4709-9327-9573B39EDAF4}" scale="60" showPageBreaks="1" printArea="1" view="pageBreakPreview">
      <selection activeCell="T49" sqref="T49"/>
      <pageMargins left="0.75" right="0.75" top="0.64" bottom="1" header="0.35" footer="0.5"/>
      <pageSetup paperSize="9" scale="49" orientation="landscape" r:id="rId2"/>
      <headerFooter alignWithMargins="0"/>
    </customSheetView>
    <customSheetView guid="{9EC9AAF8-31E5-417A-A928-3DBD93AA7952}">
      <selection activeCell="C6" sqref="C6"/>
      <pageMargins left="0.75" right="0.75" top="0.64" bottom="1" header="0.35" footer="0.5"/>
      <pageSetup paperSize="9" orientation="landscape" r:id="rId3"/>
      <headerFooter alignWithMargins="0"/>
    </customSheetView>
    <customSheetView guid="{19015944-8DC3-4198-B28B-DDAFEE7C00D9}">
      <selection activeCell="C6" sqref="C6"/>
      <pageMargins left="0.75" right="0.75" top="0.64" bottom="1" header="0.35" footer="0.5"/>
      <pageSetup paperSize="9" orientation="landscape" r:id="rId4"/>
      <headerFooter alignWithMargins="0"/>
    </customSheetView>
    <customSheetView guid="{F7D79B8D-92A2-4094-827A-AE8F90DE993F}">
      <selection activeCell="C6" sqref="C6"/>
      <pageMargins left="0.75" right="0.75" top="0.64" bottom="1" header="0.35" footer="0.5"/>
      <pageSetup paperSize="9" orientation="landscape" r:id="rId5"/>
      <headerFooter alignWithMargins="0"/>
    </customSheetView>
    <customSheetView guid="{6D8ACA1D-6FAD-497E-8DEE-A33C8B954C59}" showPageBreaks="1" printArea="1">
      <selection activeCell="R28" sqref="R28"/>
      <pageMargins left="0.75" right="0.75" top="0.64" bottom="1" header="0.35" footer="0.5"/>
      <pageSetup paperSize="9" scale="49" orientation="landscape" r:id="rId6"/>
      <headerFooter alignWithMargins="0"/>
    </customSheetView>
    <customSheetView guid="{E0009F4F-48B6-4F1C-908A-7AA9220F9FEE}" scale="60" showPageBreaks="1" printArea="1" view="pageBreakPreview">
      <selection activeCell="A9" sqref="A9"/>
      <pageMargins left="0.75" right="0.75" top="0.64" bottom="1" header="0.35" footer="0.5"/>
      <pageSetup paperSize="9" scale="49" orientation="landscape" r:id="rId7"/>
      <headerFooter alignWithMargins="0"/>
    </customSheetView>
  </customSheetViews>
  <mergeCells count="1">
    <mergeCell ref="A1:G1"/>
  </mergeCells>
  <phoneticPr fontId="0" type="noConversion"/>
  <pageMargins left="0.75" right="0.75" top="0.64" bottom="1" header="0.35" footer="0.5"/>
  <pageSetup paperSize="9" scale="49" orientation="landscape" r:id="rId8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E1"/>
  <sheetViews>
    <sheetView zoomScaleNormal="100" workbookViewId="0">
      <selection activeCell="X37" sqref="X37"/>
    </sheetView>
  </sheetViews>
  <sheetFormatPr defaultRowHeight="12.75"/>
  <sheetData>
    <row r="1" spans="1:5" ht="45" customHeight="1" thickBot="1">
      <c r="A1" s="438" t="s">
        <v>76</v>
      </c>
      <c r="B1" s="439"/>
      <c r="C1" s="439"/>
      <c r="D1" s="439"/>
      <c r="E1" s="440"/>
    </row>
  </sheetData>
  <customSheetViews>
    <customSheetView guid="{8634C2BB-76FB-4039-B56C-6B628142ACCE}" scale="60" showPageBreaks="1" printArea="1" view="pageBreakPreview">
      <selection activeCell="X37" sqref="X37"/>
      <pageMargins left="0.75" right="0.75" top="0.54" bottom="1" header="0.34" footer="0.5"/>
      <pageSetup paperSize="9" scale="46" orientation="landscape" r:id="rId1"/>
      <headerFooter alignWithMargins="0"/>
    </customSheetView>
    <customSheetView guid="{6F4C57C8-5562-4709-9327-9573B39EDAF4}" showPageBreaks="1" printArea="1">
      <selection activeCell="J7" sqref="J7"/>
      <pageMargins left="0.75" right="0.75" top="0.54" bottom="1" header="0.34" footer="0.5"/>
      <pageSetup paperSize="9" scale="46" orientation="landscape" r:id="rId2"/>
      <headerFooter alignWithMargins="0"/>
    </customSheetView>
    <customSheetView guid="{9EC9AAF8-31E5-417A-A928-3DBD93AA7952}">
      <selection activeCell="Q36" sqref="Q36"/>
      <pageMargins left="0.75" right="0.75" top="0.54" bottom="1" header="0.34" footer="0.5"/>
      <pageSetup paperSize="9" orientation="landscape" r:id="rId3"/>
      <headerFooter alignWithMargins="0"/>
    </customSheetView>
    <customSheetView guid="{19015944-8DC3-4198-B28B-DDAFEE7C00D9}">
      <selection activeCell="Q36" sqref="Q36"/>
      <pageMargins left="0.75" right="0.75" top="0.54" bottom="1" header="0.34" footer="0.5"/>
      <pageSetup paperSize="9" orientation="landscape" r:id="rId4"/>
      <headerFooter alignWithMargins="0"/>
    </customSheetView>
    <customSheetView guid="{F7D79B8D-92A2-4094-827A-AE8F90DE993F}">
      <selection activeCell="Q36" sqref="Q36"/>
      <pageMargins left="0.75" right="0.75" top="0.54" bottom="1" header="0.34" footer="0.5"/>
      <pageSetup paperSize="9" orientation="landscape" r:id="rId5"/>
      <headerFooter alignWithMargins="0"/>
    </customSheetView>
    <customSheetView guid="{6D8ACA1D-6FAD-497E-8DEE-A33C8B954C59}">
      <selection activeCell="J7" sqref="J7"/>
      <pageMargins left="0.75" right="0.75" top="0.54" bottom="1" header="0.34" footer="0.5"/>
      <pageSetup paperSize="9" scale="46" orientation="landscape" r:id="rId6"/>
      <headerFooter alignWithMargins="0"/>
    </customSheetView>
    <customSheetView guid="{E0009F4F-48B6-4F1C-908A-7AA9220F9FEE}" scale="60" showPageBreaks="1" printArea="1" view="pageBreakPreview">
      <selection activeCell="J7" sqref="J7"/>
      <pageMargins left="0.75" right="0.75" top="0.54" bottom="1" header="0.34" footer="0.5"/>
      <pageSetup paperSize="9" scale="46" orientation="landscape" r:id="rId7"/>
      <headerFooter alignWithMargins="0"/>
    </customSheetView>
  </customSheetViews>
  <mergeCells count="1">
    <mergeCell ref="A1:E1"/>
  </mergeCells>
  <phoneticPr fontId="0" type="noConversion"/>
  <pageMargins left="0.75" right="0.75" top="0.54" bottom="1" header="0.34" footer="0.5"/>
  <pageSetup paperSize="9" scale="46" orientation="landscape" r:id="rId8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E1"/>
  <sheetViews>
    <sheetView zoomScaleNormal="100" workbookViewId="0">
      <selection activeCell="R27" sqref="R27"/>
    </sheetView>
  </sheetViews>
  <sheetFormatPr defaultRowHeight="12.75"/>
  <sheetData>
    <row r="1" spans="1:5" ht="40.5" customHeight="1" thickBot="1">
      <c r="A1" s="438" t="s">
        <v>46</v>
      </c>
      <c r="B1" s="439"/>
      <c r="C1" s="439"/>
      <c r="D1" s="439"/>
      <c r="E1" s="440"/>
    </row>
  </sheetData>
  <customSheetViews>
    <customSheetView guid="{8634C2BB-76FB-4039-B56C-6B628142ACCE}" scale="60" showPageBreaks="1" printArea="1" view="pageBreakPreview">
      <selection activeCell="X37" sqref="X37"/>
      <pageMargins left="0.75" right="0.75" top="0.56000000000000005" bottom="1" header="0.36" footer="0.5"/>
      <pageSetup paperSize="9" orientation="landscape" r:id="rId1"/>
      <headerFooter alignWithMargins="0"/>
    </customSheetView>
    <customSheetView guid="{6F4C57C8-5562-4709-9327-9573B39EDAF4}">
      <selection activeCell="P14" sqref="P14"/>
      <pageMargins left="0.75" right="0.75" top="0.56000000000000005" bottom="1" header="0.36" footer="0.5"/>
      <pageSetup paperSize="9" orientation="landscape" r:id="rId2"/>
      <headerFooter alignWithMargins="0"/>
    </customSheetView>
    <customSheetView guid="{9EC9AAF8-31E5-417A-A928-3DBD93AA7952}">
      <selection activeCell="P14" sqref="P14"/>
      <pageMargins left="0.75" right="0.75" top="0.56000000000000005" bottom="1" header="0.36" footer="0.5"/>
      <pageSetup paperSize="9" orientation="landscape" r:id="rId3"/>
      <headerFooter alignWithMargins="0"/>
    </customSheetView>
    <customSheetView guid="{19015944-8DC3-4198-B28B-DDAFEE7C00D9}">
      <selection activeCell="O30" sqref="O30"/>
      <pageMargins left="0.75" right="0.75" top="0.56000000000000005" bottom="1" header="0.36" footer="0.5"/>
      <pageSetup paperSize="9" orientation="landscape" r:id="rId4"/>
      <headerFooter alignWithMargins="0"/>
    </customSheetView>
    <customSheetView guid="{F7D79B8D-92A2-4094-827A-AE8F90DE993F}">
      <selection activeCell="P14" sqref="P14"/>
      <pageMargins left="0.75" right="0.75" top="0.56000000000000005" bottom="1" header="0.36" footer="0.5"/>
      <pageSetup paperSize="9" orientation="landscape" r:id="rId5"/>
      <headerFooter alignWithMargins="0"/>
    </customSheetView>
    <customSheetView guid="{6D8ACA1D-6FAD-497E-8DEE-A33C8B954C59}">
      <selection activeCell="P14" sqref="P14"/>
      <pageMargins left="0.75" right="0.75" top="0.56000000000000005" bottom="1" header="0.36" footer="0.5"/>
      <pageSetup paperSize="9" orientation="landscape" r:id="rId6"/>
      <headerFooter alignWithMargins="0"/>
    </customSheetView>
    <customSheetView guid="{E0009F4F-48B6-4F1C-908A-7AA9220F9FEE}" scale="60" showPageBreaks="1" printArea="1" view="pageBreakPreview">
      <selection activeCell="Q45" sqref="Q45"/>
      <pageMargins left="0.75" right="0.75" top="0.56000000000000005" bottom="1" header="0.36" footer="0.5"/>
      <pageSetup paperSize="9" orientation="landscape" r:id="rId7"/>
      <headerFooter alignWithMargins="0"/>
    </customSheetView>
  </customSheetViews>
  <mergeCells count="1">
    <mergeCell ref="A1:E1"/>
  </mergeCells>
  <phoneticPr fontId="0" type="noConversion"/>
  <pageMargins left="0.75" right="0.75" top="0.56000000000000005" bottom="1" header="0.36" footer="0.5"/>
  <pageSetup paperSize="9" orientation="landscape" r:id="rId8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E63"/>
  <sheetViews>
    <sheetView topLeftCell="A13" zoomScale="90" zoomScaleNormal="90" workbookViewId="0">
      <selection activeCell="B36" sqref="B36"/>
    </sheetView>
  </sheetViews>
  <sheetFormatPr defaultRowHeight="12.75"/>
  <cols>
    <col min="1" max="1" width="4.28515625" customWidth="1"/>
    <col min="2" max="2" width="47.28515625" customWidth="1"/>
    <col min="3" max="4" width="15.5703125" customWidth="1"/>
    <col min="5" max="5" width="15.85546875" customWidth="1"/>
    <col min="6" max="17" width="15.5703125" customWidth="1"/>
    <col min="18" max="16384" width="9.140625" style="66"/>
  </cols>
  <sheetData>
    <row r="1" spans="1:57" s="45" customFormat="1">
      <c r="A1" s="383" t="s">
        <v>392</v>
      </c>
      <c r="B1" s="383"/>
      <c r="C1" s="383"/>
      <c r="D1" s="383"/>
      <c r="E1" s="383"/>
      <c r="F1" s="379"/>
      <c r="G1" s="386"/>
      <c r="K1" s="27"/>
      <c r="L1" s="27"/>
      <c r="M1" s="27"/>
      <c r="N1" s="27"/>
      <c r="O1" s="27"/>
      <c r="P1" s="27"/>
      <c r="Q1" s="27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60"/>
      <c r="AU1" s="60"/>
      <c r="AV1" s="60"/>
      <c r="AW1" s="60"/>
      <c r="AX1" s="60"/>
      <c r="AY1" s="60"/>
      <c r="AZ1" s="60"/>
      <c r="BA1" s="60"/>
      <c r="BB1" s="60"/>
      <c r="BC1" s="60"/>
      <c r="BD1" s="60"/>
      <c r="BE1" s="60"/>
    </row>
    <row r="2" spans="1:57" s="62" customFormat="1">
      <c r="A2" s="393" t="s">
        <v>372</v>
      </c>
      <c r="B2" s="393"/>
      <c r="C2" s="393"/>
      <c r="D2" s="393"/>
      <c r="E2" s="393"/>
      <c r="F2" s="381"/>
      <c r="G2" s="386"/>
      <c r="H2" s="386"/>
      <c r="I2" s="386"/>
      <c r="J2" s="386"/>
      <c r="K2" s="386"/>
      <c r="L2" s="386"/>
      <c r="M2" s="386"/>
      <c r="N2" s="386"/>
      <c r="O2" s="386"/>
      <c r="P2" s="386"/>
      <c r="Q2" s="386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</row>
    <row r="3" spans="1:57" s="74" customFormat="1">
      <c r="A3" s="384" t="s">
        <v>22</v>
      </c>
      <c r="B3" s="387" t="s">
        <v>23</v>
      </c>
      <c r="C3" s="385" t="s">
        <v>24</v>
      </c>
      <c r="D3" s="385" t="s">
        <v>24</v>
      </c>
      <c r="E3" s="385" t="s">
        <v>24</v>
      </c>
      <c r="F3" s="385" t="s">
        <v>373</v>
      </c>
      <c r="G3" s="386"/>
      <c r="H3" s="386"/>
      <c r="I3" s="386"/>
      <c r="J3" s="386"/>
      <c r="K3" s="386"/>
      <c r="L3" s="386"/>
      <c r="M3" s="386"/>
      <c r="N3" s="386"/>
      <c r="O3" s="386"/>
      <c r="P3" s="386"/>
      <c r="Q3" s="386"/>
    </row>
    <row r="4" spans="1:57" s="62" customFormat="1" ht="25.5">
      <c r="A4" s="380" t="s">
        <v>26</v>
      </c>
      <c r="B4" s="394" t="s">
        <v>85</v>
      </c>
      <c r="C4" s="395">
        <f>C5+C12</f>
        <v>0</v>
      </c>
      <c r="D4" s="395">
        <f t="shared" ref="D4:E4" si="0">D5+D12</f>
        <v>0</v>
      </c>
      <c r="E4" s="395">
        <f t="shared" si="0"/>
        <v>0</v>
      </c>
      <c r="F4" s="395">
        <f>F5+F12</f>
        <v>0</v>
      </c>
      <c r="G4" s="386"/>
      <c r="H4" s="386"/>
      <c r="I4" s="386"/>
      <c r="J4" s="386"/>
      <c r="K4" s="386"/>
      <c r="L4" s="386"/>
      <c r="M4" s="386"/>
      <c r="N4" s="386"/>
      <c r="O4" s="386"/>
      <c r="P4" s="386"/>
      <c r="Q4" s="386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</row>
    <row r="5" spans="1:57" s="147" customFormat="1">
      <c r="A5" s="396" t="s">
        <v>27</v>
      </c>
      <c r="B5" s="382" t="s">
        <v>374</v>
      </c>
      <c r="C5" s="391">
        <f>SUM(C6:C11)</f>
        <v>0</v>
      </c>
      <c r="D5" s="391">
        <f t="shared" ref="D5:E5" si="1">SUM(D6:D11)</f>
        <v>0</v>
      </c>
      <c r="E5" s="391">
        <f t="shared" si="1"/>
        <v>0</v>
      </c>
      <c r="F5" s="391">
        <f>SUM(F6:F11)</f>
        <v>0</v>
      </c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146"/>
      <c r="S5" s="146"/>
      <c r="T5" s="146"/>
      <c r="U5" s="146"/>
      <c r="V5" s="146"/>
      <c r="W5" s="146"/>
      <c r="X5" s="146"/>
      <c r="Y5" s="146"/>
      <c r="Z5" s="146"/>
      <c r="AA5" s="146"/>
      <c r="AB5" s="146"/>
      <c r="AC5" s="146"/>
      <c r="AD5" s="146"/>
      <c r="AE5" s="146"/>
      <c r="AF5" s="146"/>
      <c r="AG5" s="146"/>
      <c r="AH5" s="146"/>
      <c r="AI5" s="146"/>
      <c r="AJ5" s="146"/>
      <c r="AK5" s="146"/>
      <c r="AL5" s="146"/>
      <c r="AM5" s="146"/>
      <c r="AN5" s="146"/>
      <c r="AO5" s="146"/>
      <c r="AP5" s="146"/>
      <c r="AQ5" s="146"/>
      <c r="AR5" s="146"/>
      <c r="AS5" s="146"/>
      <c r="AT5" s="146"/>
      <c r="AU5" s="146"/>
      <c r="AV5" s="146"/>
      <c r="AW5" s="146"/>
      <c r="AX5" s="146"/>
      <c r="AY5" s="146"/>
      <c r="AZ5" s="146"/>
      <c r="BA5" s="146"/>
      <c r="BB5" s="146"/>
      <c r="BC5" s="146"/>
      <c r="BD5" s="146"/>
      <c r="BE5" s="146"/>
    </row>
    <row r="6" spans="1:57" s="77" customFormat="1">
      <c r="A6" s="389" t="s">
        <v>375</v>
      </c>
      <c r="B6" s="390"/>
      <c r="C6" s="397"/>
      <c r="D6" s="397"/>
      <c r="E6" s="397"/>
      <c r="F6" s="397">
        <f>SUM(C6:E6)</f>
        <v>0</v>
      </c>
      <c r="G6" s="386"/>
      <c r="H6" s="386"/>
      <c r="I6" s="386"/>
      <c r="J6" s="386"/>
      <c r="K6" s="386"/>
      <c r="L6" s="386"/>
      <c r="M6" s="386"/>
      <c r="N6" s="386"/>
      <c r="O6" s="386"/>
      <c r="P6" s="386"/>
      <c r="Q6" s="38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6"/>
      <c r="AW6" s="76"/>
      <c r="AX6" s="76"/>
      <c r="AY6" s="76"/>
      <c r="AZ6" s="76"/>
      <c r="BA6" s="76"/>
      <c r="BB6" s="76"/>
      <c r="BC6" s="76"/>
      <c r="BD6" s="76"/>
      <c r="BE6" s="76"/>
    </row>
    <row r="7" spans="1:57" s="77" customFormat="1">
      <c r="A7" s="389"/>
      <c r="B7" s="390" t="s">
        <v>376</v>
      </c>
      <c r="C7" s="397"/>
      <c r="D7" s="397"/>
      <c r="E7" s="397"/>
      <c r="F7" s="397">
        <f t="shared" ref="F7:F29" si="2">SUM(C7:E7)</f>
        <v>0</v>
      </c>
      <c r="G7" s="386"/>
      <c r="H7" s="386"/>
      <c r="I7" s="386"/>
      <c r="J7" s="386"/>
      <c r="K7" s="386"/>
      <c r="L7" s="386"/>
      <c r="M7" s="386"/>
      <c r="N7" s="386"/>
      <c r="O7" s="386"/>
      <c r="P7" s="386"/>
      <c r="Q7" s="38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  <c r="AE7" s="76"/>
      <c r="AF7" s="76"/>
      <c r="AG7" s="76"/>
      <c r="AH7" s="76"/>
      <c r="AI7" s="76"/>
      <c r="AJ7" s="76"/>
      <c r="AK7" s="76"/>
      <c r="AL7" s="76"/>
      <c r="AM7" s="76"/>
      <c r="AN7" s="76"/>
      <c r="AO7" s="76"/>
      <c r="AP7" s="76"/>
      <c r="AQ7" s="76"/>
      <c r="AR7" s="76"/>
      <c r="AS7" s="76"/>
      <c r="AT7" s="76"/>
      <c r="AU7" s="76"/>
      <c r="AV7" s="76"/>
      <c r="AW7" s="76"/>
      <c r="AX7" s="76"/>
      <c r="AY7" s="76"/>
      <c r="AZ7" s="76"/>
      <c r="BA7" s="76"/>
      <c r="BB7" s="76"/>
      <c r="BC7" s="76"/>
      <c r="BD7" s="76"/>
      <c r="BE7" s="76"/>
    </row>
    <row r="8" spans="1:57" s="77" customFormat="1">
      <c r="A8" s="389" t="s">
        <v>377</v>
      </c>
      <c r="B8" s="390"/>
      <c r="C8" s="397"/>
      <c r="D8" s="397"/>
      <c r="E8" s="397"/>
      <c r="F8" s="397">
        <f t="shared" si="2"/>
        <v>0</v>
      </c>
      <c r="G8" s="386"/>
      <c r="H8" s="386"/>
      <c r="I8" s="386"/>
      <c r="J8" s="386"/>
      <c r="K8" s="386"/>
      <c r="L8" s="386"/>
      <c r="M8" s="386"/>
      <c r="N8" s="386"/>
      <c r="O8" s="386"/>
      <c r="P8" s="386"/>
      <c r="Q8" s="386"/>
      <c r="R8" s="76"/>
      <c r="S8" s="76"/>
      <c r="T8" s="76"/>
      <c r="U8" s="76"/>
      <c r="V8" s="76"/>
      <c r="W8" s="76"/>
      <c r="X8" s="76"/>
      <c r="Y8" s="76"/>
      <c r="Z8" s="76"/>
      <c r="AA8" s="76"/>
      <c r="AB8" s="76"/>
      <c r="AC8" s="76"/>
      <c r="AD8" s="76"/>
      <c r="AE8" s="76"/>
      <c r="AF8" s="76"/>
      <c r="AG8" s="76"/>
      <c r="AH8" s="76"/>
      <c r="AI8" s="76"/>
      <c r="AJ8" s="76"/>
      <c r="AK8" s="76"/>
      <c r="AL8" s="76"/>
      <c r="AM8" s="76"/>
      <c r="AN8" s="76"/>
      <c r="AO8" s="76"/>
      <c r="AP8" s="76"/>
      <c r="AQ8" s="76"/>
      <c r="AR8" s="76"/>
      <c r="AS8" s="76"/>
      <c r="AT8" s="76"/>
      <c r="AU8" s="76"/>
      <c r="AV8" s="76"/>
      <c r="AW8" s="76"/>
      <c r="AX8" s="76"/>
      <c r="AY8" s="76"/>
      <c r="AZ8" s="76"/>
      <c r="BA8" s="76"/>
      <c r="BB8" s="76"/>
      <c r="BC8" s="76"/>
      <c r="BD8" s="76"/>
      <c r="BE8" s="76"/>
    </row>
    <row r="9" spans="1:57" s="84" customFormat="1" ht="25.5" customHeight="1">
      <c r="A9" s="389"/>
      <c r="B9" s="390" t="s">
        <v>376</v>
      </c>
      <c r="C9" s="397"/>
      <c r="D9" s="397"/>
      <c r="E9" s="397"/>
      <c r="F9" s="397">
        <f t="shared" si="2"/>
        <v>0</v>
      </c>
      <c r="G9" s="386"/>
      <c r="H9" s="386"/>
      <c r="I9" s="386"/>
      <c r="J9" s="386"/>
      <c r="K9" s="386"/>
      <c r="L9" s="386"/>
      <c r="M9" s="386"/>
      <c r="N9" s="386"/>
      <c r="O9" s="386"/>
      <c r="P9" s="386"/>
      <c r="Q9" s="386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K9" s="83"/>
      <c r="AL9" s="83"/>
      <c r="AM9" s="83"/>
      <c r="AN9" s="83"/>
      <c r="AO9" s="83"/>
      <c r="AP9" s="83"/>
      <c r="AQ9" s="83"/>
      <c r="AR9" s="83"/>
      <c r="AS9" s="83"/>
      <c r="AT9" s="83"/>
      <c r="AU9" s="83"/>
      <c r="AV9" s="83"/>
      <c r="AW9" s="83"/>
      <c r="AX9" s="83"/>
      <c r="AY9" s="83"/>
      <c r="AZ9" s="83"/>
      <c r="BA9" s="83"/>
      <c r="BB9" s="83"/>
      <c r="BC9" s="83"/>
      <c r="BD9" s="83"/>
      <c r="BE9" s="83"/>
    </row>
    <row r="10" spans="1:57" s="62" customFormat="1">
      <c r="A10" s="389" t="s">
        <v>378</v>
      </c>
      <c r="B10" s="390"/>
      <c r="C10" s="397"/>
      <c r="D10" s="397"/>
      <c r="E10" s="397"/>
      <c r="F10" s="397">
        <f t="shared" si="2"/>
        <v>0</v>
      </c>
      <c r="G10" s="386"/>
      <c r="H10" s="386"/>
      <c r="I10" s="386"/>
      <c r="J10" s="386"/>
      <c r="K10" s="386"/>
      <c r="L10" s="386"/>
      <c r="M10" s="386"/>
      <c r="N10" s="386"/>
      <c r="O10" s="386"/>
      <c r="P10" s="386"/>
      <c r="Q10" s="386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</row>
    <row r="11" spans="1:57" s="62" customFormat="1">
      <c r="A11" s="389"/>
      <c r="B11" s="390" t="s">
        <v>376</v>
      </c>
      <c r="C11" s="397"/>
      <c r="D11" s="397"/>
      <c r="E11" s="397"/>
      <c r="F11" s="397">
        <f t="shared" si="2"/>
        <v>0</v>
      </c>
      <c r="G11" s="386"/>
      <c r="H11" s="386"/>
      <c r="I11" s="386"/>
      <c r="J11" s="386"/>
      <c r="K11" s="386"/>
      <c r="L11" s="386"/>
      <c r="M11" s="386"/>
      <c r="N11" s="386"/>
      <c r="O11" s="386"/>
      <c r="P11" s="386"/>
      <c r="Q11" s="386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</row>
    <row r="12" spans="1:57" s="62" customFormat="1">
      <c r="A12" s="396" t="s">
        <v>30</v>
      </c>
      <c r="B12" s="382" t="s">
        <v>379</v>
      </c>
      <c r="C12" s="391">
        <f>SUM(C13:C18)</f>
        <v>0</v>
      </c>
      <c r="D12" s="391">
        <f t="shared" ref="D12:E12" si="3">SUM(D13:D18)</f>
        <v>0</v>
      </c>
      <c r="E12" s="391">
        <f t="shared" si="3"/>
        <v>0</v>
      </c>
      <c r="F12" s="391">
        <f>SUM(F13:F18)</f>
        <v>0</v>
      </c>
      <c r="G12" s="386"/>
      <c r="H12" s="386"/>
      <c r="I12" s="386"/>
      <c r="J12" s="386"/>
      <c r="K12" s="386"/>
      <c r="L12" s="386"/>
      <c r="M12" s="386"/>
      <c r="N12" s="386"/>
      <c r="O12" s="386"/>
      <c r="P12" s="386"/>
      <c r="Q12" s="386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</row>
    <row r="13" spans="1:57" s="62" customFormat="1">
      <c r="A13" s="389" t="s">
        <v>380</v>
      </c>
      <c r="B13" s="390"/>
      <c r="C13" s="397"/>
      <c r="D13" s="397"/>
      <c r="E13" s="397"/>
      <c r="F13" s="397">
        <f t="shared" si="2"/>
        <v>0</v>
      </c>
      <c r="G13" s="386"/>
      <c r="H13" s="386"/>
      <c r="I13" s="386"/>
      <c r="J13" s="386"/>
      <c r="K13" s="386"/>
      <c r="L13" s="386"/>
      <c r="M13" s="386"/>
      <c r="N13" s="386"/>
      <c r="O13" s="386"/>
      <c r="P13" s="386"/>
      <c r="Q13" s="386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</row>
    <row r="14" spans="1:57" s="62" customFormat="1">
      <c r="A14" s="389"/>
      <c r="B14" s="390" t="s">
        <v>376</v>
      </c>
      <c r="C14" s="397"/>
      <c r="D14" s="397"/>
      <c r="E14" s="397"/>
      <c r="F14" s="397">
        <f t="shared" si="2"/>
        <v>0</v>
      </c>
      <c r="G14" s="386"/>
      <c r="H14" s="386"/>
      <c r="I14" s="386"/>
      <c r="J14" s="386"/>
      <c r="K14" s="386"/>
      <c r="L14" s="386"/>
      <c r="M14" s="386"/>
      <c r="N14" s="386"/>
      <c r="O14" s="386"/>
      <c r="P14" s="386"/>
      <c r="Q14" s="386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</row>
    <row r="15" spans="1:57" s="62" customFormat="1">
      <c r="A15" s="389" t="s">
        <v>381</v>
      </c>
      <c r="B15" s="390"/>
      <c r="C15" s="397"/>
      <c r="D15" s="397"/>
      <c r="E15" s="397"/>
      <c r="F15" s="397">
        <f t="shared" si="2"/>
        <v>0</v>
      </c>
      <c r="G15" s="386"/>
      <c r="H15" s="386"/>
      <c r="I15" s="386"/>
      <c r="J15" s="386"/>
      <c r="K15" s="386"/>
      <c r="L15" s="386"/>
      <c r="M15" s="386"/>
      <c r="N15" s="386"/>
      <c r="O15" s="386"/>
      <c r="P15" s="386"/>
      <c r="Q15" s="386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</row>
    <row r="16" spans="1:57" s="62" customFormat="1">
      <c r="A16" s="389"/>
      <c r="B16" s="390" t="s">
        <v>376</v>
      </c>
      <c r="C16" s="397"/>
      <c r="D16" s="397"/>
      <c r="E16" s="397"/>
      <c r="F16" s="397">
        <f t="shared" si="2"/>
        <v>0</v>
      </c>
      <c r="G16" s="386"/>
      <c r="H16" s="386"/>
      <c r="I16" s="386"/>
      <c r="J16" s="386"/>
      <c r="K16" s="386"/>
      <c r="L16" s="386"/>
      <c r="M16" s="386"/>
      <c r="N16" s="386"/>
      <c r="O16" s="386"/>
      <c r="P16" s="386"/>
      <c r="Q16" s="386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</row>
    <row r="17" spans="1:57" s="65" customFormat="1">
      <c r="A17" s="389" t="s">
        <v>382</v>
      </c>
      <c r="B17" s="390"/>
      <c r="C17" s="397"/>
      <c r="D17" s="397"/>
      <c r="E17" s="397"/>
      <c r="F17" s="397">
        <f t="shared" si="2"/>
        <v>0</v>
      </c>
      <c r="G17" s="386"/>
      <c r="H17" s="386"/>
      <c r="I17" s="386"/>
      <c r="J17" s="386"/>
      <c r="K17" s="386"/>
      <c r="L17" s="386"/>
      <c r="M17" s="386"/>
      <c r="N17" s="386"/>
      <c r="O17" s="386"/>
      <c r="P17" s="386"/>
      <c r="Q17" s="386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4"/>
      <c r="AK17" s="64"/>
      <c r="AL17" s="64"/>
      <c r="AM17" s="64"/>
      <c r="AN17" s="64"/>
      <c r="AO17" s="64"/>
      <c r="AP17" s="64"/>
      <c r="AQ17" s="64"/>
      <c r="AR17" s="64"/>
      <c r="AS17" s="64"/>
      <c r="AT17" s="64"/>
      <c r="AU17" s="64"/>
      <c r="AV17" s="64"/>
      <c r="AW17" s="64"/>
      <c r="AX17" s="64"/>
      <c r="AY17" s="64"/>
      <c r="AZ17" s="64"/>
      <c r="BA17" s="64"/>
      <c r="BB17" s="64"/>
      <c r="BC17" s="64"/>
      <c r="BD17" s="64"/>
      <c r="BE17" s="64"/>
    </row>
    <row r="18" spans="1:57" s="65" customFormat="1">
      <c r="A18" s="389"/>
      <c r="B18" s="390" t="s">
        <v>376</v>
      </c>
      <c r="C18" s="397"/>
      <c r="D18" s="397"/>
      <c r="E18" s="397"/>
      <c r="F18" s="397">
        <f t="shared" si="2"/>
        <v>0</v>
      </c>
      <c r="G18" s="386"/>
      <c r="H18" s="386"/>
      <c r="I18" s="386"/>
      <c r="J18" s="386"/>
      <c r="K18" s="386"/>
      <c r="L18" s="386"/>
      <c r="M18" s="386"/>
      <c r="N18" s="386"/>
      <c r="O18" s="386"/>
      <c r="P18" s="386"/>
      <c r="Q18" s="386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  <c r="AH18" s="64"/>
      <c r="AI18" s="64"/>
      <c r="AJ18" s="64"/>
      <c r="AK18" s="64"/>
      <c r="AL18" s="64"/>
      <c r="AM18" s="64"/>
      <c r="AN18" s="64"/>
      <c r="AO18" s="64"/>
      <c r="AP18" s="64"/>
      <c r="AQ18" s="64"/>
      <c r="AR18" s="64"/>
      <c r="AS18" s="64"/>
      <c r="AT18" s="64"/>
      <c r="AU18" s="64"/>
      <c r="AV18" s="64"/>
      <c r="AW18" s="64"/>
      <c r="AX18" s="64"/>
      <c r="AY18" s="64"/>
      <c r="AZ18" s="64"/>
      <c r="BA18" s="64"/>
      <c r="BB18" s="64"/>
      <c r="BC18" s="64"/>
      <c r="BD18" s="64"/>
      <c r="BE18" s="64"/>
    </row>
    <row r="19" spans="1:57" s="65" customFormat="1" ht="25.5">
      <c r="A19" s="380" t="s">
        <v>31</v>
      </c>
      <c r="B19" s="394" t="s">
        <v>371</v>
      </c>
      <c r="C19" s="395">
        <f>C20+C25</f>
        <v>0</v>
      </c>
      <c r="D19" s="395">
        <f t="shared" ref="D19:F19" si="4">D20+D25</f>
        <v>0</v>
      </c>
      <c r="E19" s="395">
        <f t="shared" si="4"/>
        <v>0</v>
      </c>
      <c r="F19" s="395">
        <f t="shared" si="4"/>
        <v>0</v>
      </c>
      <c r="G19" s="386"/>
      <c r="H19" s="386"/>
      <c r="I19" s="386"/>
      <c r="J19" s="386"/>
      <c r="K19" s="386"/>
      <c r="L19" s="386"/>
      <c r="M19" s="386"/>
      <c r="N19" s="386"/>
      <c r="O19" s="386"/>
      <c r="P19" s="386"/>
      <c r="Q19" s="386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64"/>
      <c r="AE19" s="64"/>
      <c r="AF19" s="64"/>
      <c r="AG19" s="64"/>
      <c r="AH19" s="64"/>
      <c r="AI19" s="64"/>
      <c r="AJ19" s="64"/>
      <c r="AK19" s="64"/>
      <c r="AL19" s="64"/>
      <c r="AM19" s="64"/>
      <c r="AN19" s="64"/>
      <c r="AO19" s="64"/>
      <c r="AP19" s="64"/>
      <c r="AQ19" s="64"/>
      <c r="AR19" s="64"/>
      <c r="AS19" s="64"/>
      <c r="AT19" s="64"/>
      <c r="AU19" s="64"/>
      <c r="AV19" s="64"/>
      <c r="AW19" s="64"/>
      <c r="AX19" s="64"/>
      <c r="AY19" s="64"/>
      <c r="AZ19" s="64"/>
      <c r="BA19" s="64"/>
      <c r="BB19" s="64"/>
      <c r="BC19" s="64"/>
      <c r="BD19" s="64"/>
      <c r="BE19" s="64"/>
    </row>
    <row r="20" spans="1:57" s="65" customFormat="1">
      <c r="A20" s="396" t="s">
        <v>44</v>
      </c>
      <c r="B20" s="382" t="s">
        <v>383</v>
      </c>
      <c r="C20" s="391">
        <f>SUM(C21:C24)</f>
        <v>0</v>
      </c>
      <c r="D20" s="391">
        <f t="shared" ref="D20:E20" si="5">SUM(D21:D24)</f>
        <v>0</v>
      </c>
      <c r="E20" s="391">
        <f t="shared" si="5"/>
        <v>0</v>
      </c>
      <c r="F20" s="391">
        <f>SUM(F21:F24)</f>
        <v>0</v>
      </c>
      <c r="G20" s="386"/>
      <c r="H20" s="386"/>
      <c r="I20" s="386"/>
      <c r="J20" s="386"/>
      <c r="K20" s="386"/>
      <c r="L20" s="386"/>
      <c r="M20" s="386"/>
      <c r="N20" s="386"/>
      <c r="O20" s="386"/>
      <c r="P20" s="386"/>
      <c r="Q20" s="386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64"/>
      <c r="AE20" s="64"/>
      <c r="AF20" s="64"/>
      <c r="AG20" s="64"/>
      <c r="AH20" s="64"/>
      <c r="AI20" s="64"/>
      <c r="AJ20" s="64"/>
      <c r="AK20" s="64"/>
      <c r="AL20" s="64"/>
      <c r="AM20" s="64"/>
      <c r="AN20" s="64"/>
      <c r="AO20" s="64"/>
      <c r="AP20" s="64"/>
      <c r="AQ20" s="64"/>
      <c r="AR20" s="64"/>
      <c r="AS20" s="64"/>
      <c r="AT20" s="64"/>
      <c r="AU20" s="64"/>
      <c r="AV20" s="64"/>
      <c r="AW20" s="64"/>
      <c r="AX20" s="64"/>
      <c r="AY20" s="64"/>
      <c r="AZ20" s="64"/>
      <c r="BA20" s="64"/>
      <c r="BB20" s="64"/>
      <c r="BC20" s="64"/>
      <c r="BD20" s="64"/>
      <c r="BE20" s="64"/>
    </row>
    <row r="21" spans="1:57" s="65" customFormat="1">
      <c r="A21" s="389" t="s">
        <v>384</v>
      </c>
      <c r="B21" s="390"/>
      <c r="C21" s="397"/>
      <c r="D21" s="397"/>
      <c r="E21" s="397"/>
      <c r="F21" s="397">
        <f t="shared" si="2"/>
        <v>0</v>
      </c>
      <c r="G21" s="386"/>
      <c r="H21" s="386"/>
      <c r="I21" s="386"/>
      <c r="J21" s="386"/>
      <c r="K21" s="386"/>
      <c r="L21" s="386"/>
      <c r="M21" s="386"/>
      <c r="N21" s="386"/>
      <c r="O21" s="386"/>
      <c r="P21" s="386"/>
      <c r="Q21" s="386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64"/>
      <c r="AE21" s="64"/>
      <c r="AF21" s="64"/>
      <c r="AG21" s="64"/>
      <c r="AH21" s="64"/>
      <c r="AI21" s="64"/>
      <c r="AJ21" s="64"/>
      <c r="AK21" s="64"/>
      <c r="AL21" s="64"/>
      <c r="AM21" s="64"/>
      <c r="AN21" s="64"/>
      <c r="AO21" s="64"/>
      <c r="AP21" s="64"/>
      <c r="AQ21" s="64"/>
      <c r="AR21" s="64"/>
      <c r="AS21" s="64"/>
      <c r="AT21" s="64"/>
      <c r="AU21" s="64"/>
      <c r="AV21" s="64"/>
      <c r="AW21" s="64"/>
      <c r="AX21" s="64"/>
      <c r="AY21" s="64"/>
      <c r="AZ21" s="64"/>
      <c r="BA21" s="64"/>
      <c r="BB21" s="64"/>
      <c r="BC21" s="64"/>
      <c r="BD21" s="64"/>
      <c r="BE21" s="64"/>
    </row>
    <row r="22" spans="1:57" s="65" customFormat="1">
      <c r="A22" s="389"/>
      <c r="B22" s="390" t="s">
        <v>376</v>
      </c>
      <c r="C22" s="397"/>
      <c r="D22" s="397"/>
      <c r="E22" s="397"/>
      <c r="F22" s="397">
        <f t="shared" si="2"/>
        <v>0</v>
      </c>
      <c r="G22" s="386"/>
      <c r="H22" s="386"/>
      <c r="I22" s="386"/>
      <c r="J22" s="386"/>
      <c r="K22" s="386"/>
      <c r="L22" s="386"/>
      <c r="M22" s="386"/>
      <c r="N22" s="386"/>
      <c r="O22" s="386"/>
      <c r="P22" s="386"/>
      <c r="Q22" s="386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64"/>
      <c r="AE22" s="64"/>
      <c r="AF22" s="64"/>
      <c r="AG22" s="64"/>
      <c r="AH22" s="64"/>
      <c r="AI22" s="64"/>
      <c r="AJ22" s="64"/>
      <c r="AK22" s="64"/>
      <c r="AL22" s="64"/>
      <c r="AM22" s="64"/>
      <c r="AN22" s="64"/>
      <c r="AO22" s="64"/>
      <c r="AP22" s="64"/>
      <c r="AQ22" s="64"/>
      <c r="AR22" s="64"/>
      <c r="AS22" s="64"/>
      <c r="AT22" s="64"/>
      <c r="AU22" s="64"/>
      <c r="AV22" s="64"/>
      <c r="AW22" s="64"/>
      <c r="AX22" s="64"/>
      <c r="AY22" s="64"/>
      <c r="AZ22" s="64"/>
      <c r="BA22" s="64"/>
      <c r="BB22" s="64"/>
      <c r="BC22" s="64"/>
      <c r="BD22" s="64"/>
      <c r="BE22" s="64"/>
    </row>
    <row r="23" spans="1:57" s="65" customFormat="1">
      <c r="A23" s="389" t="s">
        <v>385</v>
      </c>
      <c r="B23" s="390"/>
      <c r="C23" s="397"/>
      <c r="D23" s="397"/>
      <c r="E23" s="397"/>
      <c r="F23" s="397">
        <f t="shared" si="2"/>
        <v>0</v>
      </c>
      <c r="G23" s="386"/>
      <c r="H23" s="386"/>
      <c r="I23" s="386"/>
      <c r="J23" s="386"/>
      <c r="K23" s="386"/>
      <c r="L23" s="386"/>
      <c r="M23" s="386"/>
      <c r="N23" s="386"/>
      <c r="O23" s="386"/>
      <c r="P23" s="386"/>
      <c r="Q23" s="386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64"/>
      <c r="AE23" s="64"/>
      <c r="AF23" s="64"/>
      <c r="AG23" s="64"/>
      <c r="AH23" s="64"/>
      <c r="AI23" s="64"/>
      <c r="AJ23" s="64"/>
      <c r="AK23" s="64"/>
      <c r="AL23" s="64"/>
      <c r="AM23" s="64"/>
      <c r="AN23" s="64"/>
      <c r="AO23" s="64"/>
      <c r="AP23" s="64"/>
      <c r="AQ23" s="64"/>
      <c r="AR23" s="64"/>
      <c r="AS23" s="64"/>
      <c r="AT23" s="64"/>
      <c r="AU23" s="64"/>
      <c r="AV23" s="64"/>
      <c r="AW23" s="64"/>
      <c r="AX23" s="64"/>
      <c r="AY23" s="64"/>
      <c r="AZ23" s="64"/>
      <c r="BA23" s="64"/>
      <c r="BB23" s="64"/>
      <c r="BC23" s="64"/>
      <c r="BD23" s="64"/>
      <c r="BE23" s="64"/>
    </row>
    <row r="24" spans="1:57" s="65" customFormat="1">
      <c r="A24" s="389"/>
      <c r="B24" s="390" t="s">
        <v>376</v>
      </c>
      <c r="C24" s="397"/>
      <c r="D24" s="397"/>
      <c r="E24" s="397"/>
      <c r="F24" s="397">
        <f t="shared" si="2"/>
        <v>0</v>
      </c>
      <c r="G24" s="386"/>
      <c r="H24" s="386"/>
      <c r="I24" s="386"/>
      <c r="J24" s="386"/>
      <c r="K24" s="386"/>
      <c r="L24" s="386"/>
      <c r="M24" s="386"/>
      <c r="N24" s="386"/>
      <c r="O24" s="386"/>
      <c r="P24" s="386"/>
      <c r="Q24" s="386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64"/>
      <c r="AE24" s="64"/>
      <c r="AF24" s="64"/>
      <c r="AG24" s="64"/>
      <c r="AH24" s="64"/>
      <c r="AI24" s="64"/>
      <c r="AJ24" s="64"/>
      <c r="AK24" s="64"/>
      <c r="AL24" s="64"/>
      <c r="AM24" s="64"/>
      <c r="AN24" s="64"/>
      <c r="AO24" s="64"/>
      <c r="AP24" s="64"/>
      <c r="AQ24" s="64"/>
      <c r="AR24" s="64"/>
      <c r="AS24" s="64"/>
      <c r="AT24" s="64"/>
      <c r="AU24" s="64"/>
      <c r="AV24" s="64"/>
      <c r="AW24" s="64"/>
      <c r="AX24" s="64"/>
      <c r="AY24" s="64"/>
      <c r="AZ24" s="64"/>
      <c r="BA24" s="64"/>
      <c r="BB24" s="64"/>
      <c r="BC24" s="64"/>
      <c r="BD24" s="64"/>
      <c r="BE24" s="64"/>
    </row>
    <row r="25" spans="1:57" s="65" customFormat="1">
      <c r="A25" s="396" t="s">
        <v>45</v>
      </c>
      <c r="B25" s="382" t="s">
        <v>386</v>
      </c>
      <c r="C25" s="391">
        <f>SUM(C26:C29)</f>
        <v>0</v>
      </c>
      <c r="D25" s="391">
        <f t="shared" ref="D25:E25" si="6">SUM(D26:D29)</f>
        <v>0</v>
      </c>
      <c r="E25" s="391">
        <f t="shared" si="6"/>
        <v>0</v>
      </c>
      <c r="F25" s="391">
        <f>SUM(F26:F29)</f>
        <v>0</v>
      </c>
      <c r="G25" s="386"/>
      <c r="H25" s="386"/>
      <c r="I25" s="386"/>
      <c r="J25" s="386"/>
      <c r="K25" s="386"/>
      <c r="L25" s="386"/>
      <c r="M25" s="386"/>
      <c r="N25" s="386"/>
      <c r="O25" s="386"/>
      <c r="P25" s="386"/>
      <c r="Q25" s="386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64"/>
      <c r="AE25" s="64"/>
      <c r="AF25" s="64"/>
      <c r="AG25" s="64"/>
      <c r="AH25" s="64"/>
      <c r="AI25" s="64"/>
      <c r="AJ25" s="64"/>
      <c r="AK25" s="64"/>
      <c r="AL25" s="64"/>
      <c r="AM25" s="64"/>
      <c r="AN25" s="64"/>
      <c r="AO25" s="64"/>
      <c r="AP25" s="64"/>
      <c r="AQ25" s="64"/>
      <c r="AR25" s="64"/>
      <c r="AS25" s="64"/>
      <c r="AT25" s="64"/>
      <c r="AU25" s="64"/>
      <c r="AV25" s="64"/>
      <c r="AW25" s="64"/>
      <c r="AX25" s="64"/>
      <c r="AY25" s="64"/>
      <c r="AZ25" s="64"/>
      <c r="BA25" s="64"/>
      <c r="BB25" s="64"/>
      <c r="BC25" s="64"/>
      <c r="BD25" s="64"/>
      <c r="BE25" s="64"/>
    </row>
    <row r="26" spans="1:57" s="65" customFormat="1">
      <c r="A26" s="389" t="s">
        <v>387</v>
      </c>
      <c r="B26" s="390"/>
      <c r="C26" s="397"/>
      <c r="D26" s="397"/>
      <c r="E26" s="397"/>
      <c r="F26" s="397">
        <f t="shared" si="2"/>
        <v>0</v>
      </c>
      <c r="G26" s="386"/>
      <c r="H26" s="386"/>
      <c r="I26" s="386"/>
      <c r="J26" s="386"/>
      <c r="K26" s="386"/>
      <c r="L26" s="386"/>
      <c r="M26" s="386"/>
      <c r="N26" s="386"/>
      <c r="O26" s="386"/>
      <c r="P26" s="386"/>
      <c r="Q26" s="386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4"/>
      <c r="AR26" s="64"/>
      <c r="AS26" s="64"/>
      <c r="AT26" s="64"/>
      <c r="AU26" s="64"/>
      <c r="AV26" s="64"/>
      <c r="AW26" s="64"/>
      <c r="AX26" s="64"/>
      <c r="AY26" s="64"/>
      <c r="AZ26" s="64"/>
      <c r="BA26" s="64"/>
      <c r="BB26" s="64"/>
      <c r="BC26" s="64"/>
      <c r="BD26" s="64"/>
      <c r="BE26" s="64"/>
    </row>
    <row r="27" spans="1:57" s="65" customFormat="1">
      <c r="A27" s="389"/>
      <c r="B27" s="390" t="s">
        <v>376</v>
      </c>
      <c r="C27" s="397"/>
      <c r="D27" s="397"/>
      <c r="E27" s="397"/>
      <c r="F27" s="397">
        <f t="shared" si="2"/>
        <v>0</v>
      </c>
      <c r="G27" s="386"/>
      <c r="H27" s="386"/>
      <c r="I27" s="386"/>
      <c r="J27" s="386"/>
      <c r="K27" s="386"/>
      <c r="L27" s="386"/>
      <c r="M27" s="386"/>
      <c r="N27" s="386"/>
      <c r="O27" s="386"/>
      <c r="P27" s="386"/>
      <c r="Q27" s="386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64"/>
      <c r="AE27" s="64"/>
      <c r="AF27" s="64"/>
      <c r="AG27" s="64"/>
      <c r="AH27" s="64"/>
      <c r="AI27" s="64"/>
      <c r="AJ27" s="64"/>
      <c r="AK27" s="64"/>
      <c r="AL27" s="64"/>
      <c r="AM27" s="64"/>
      <c r="AN27" s="64"/>
      <c r="AO27" s="64"/>
      <c r="AP27" s="64"/>
      <c r="AQ27" s="64"/>
      <c r="AR27" s="64"/>
      <c r="AS27" s="64"/>
      <c r="AT27" s="64"/>
      <c r="AU27" s="64"/>
      <c r="AV27" s="64"/>
      <c r="AW27" s="64"/>
      <c r="AX27" s="64"/>
      <c r="AY27" s="64"/>
      <c r="AZ27" s="64"/>
      <c r="BA27" s="64"/>
      <c r="BB27" s="64"/>
      <c r="BC27" s="64"/>
      <c r="BD27" s="64"/>
      <c r="BE27" s="64"/>
    </row>
    <row r="28" spans="1:57" s="65" customFormat="1">
      <c r="A28" s="389" t="s">
        <v>388</v>
      </c>
      <c r="B28" s="390"/>
      <c r="C28" s="397"/>
      <c r="D28" s="397"/>
      <c r="E28" s="397"/>
      <c r="F28" s="397">
        <f t="shared" si="2"/>
        <v>0</v>
      </c>
      <c r="G28" s="386"/>
      <c r="H28" s="386"/>
      <c r="I28" s="386"/>
      <c r="J28" s="386"/>
      <c r="K28" s="386"/>
      <c r="L28" s="386"/>
      <c r="M28" s="386"/>
      <c r="N28" s="386"/>
      <c r="O28" s="386"/>
      <c r="P28" s="386"/>
      <c r="Q28" s="386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64"/>
      <c r="AE28" s="64"/>
      <c r="AF28" s="64"/>
      <c r="AG28" s="64"/>
      <c r="AH28" s="64"/>
      <c r="AI28" s="64"/>
      <c r="AJ28" s="64"/>
      <c r="AK28" s="64"/>
      <c r="AL28" s="64"/>
      <c r="AM28" s="64"/>
      <c r="AN28" s="64"/>
      <c r="AO28" s="64"/>
      <c r="AP28" s="64"/>
      <c r="AQ28" s="64"/>
      <c r="AR28" s="64"/>
      <c r="AS28" s="64"/>
      <c r="AT28" s="64"/>
      <c r="AU28" s="64"/>
      <c r="AV28" s="64"/>
      <c r="AW28" s="64"/>
      <c r="AX28" s="64"/>
      <c r="AY28" s="64"/>
      <c r="AZ28" s="64"/>
      <c r="BA28" s="64"/>
      <c r="BB28" s="64"/>
      <c r="BC28" s="64"/>
      <c r="BD28" s="64"/>
      <c r="BE28" s="64"/>
    </row>
    <row r="29" spans="1:57" s="65" customFormat="1">
      <c r="A29" s="389"/>
      <c r="B29" s="390" t="s">
        <v>376</v>
      </c>
      <c r="C29" s="397"/>
      <c r="D29" s="397"/>
      <c r="E29" s="397"/>
      <c r="F29" s="397">
        <f t="shared" si="2"/>
        <v>0</v>
      </c>
      <c r="G29" s="386"/>
      <c r="H29" s="386"/>
      <c r="I29" s="386"/>
      <c r="J29" s="386"/>
      <c r="K29" s="386"/>
      <c r="L29" s="386"/>
      <c r="M29" s="386"/>
      <c r="N29" s="386"/>
      <c r="O29" s="386"/>
      <c r="P29" s="386"/>
      <c r="Q29" s="386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64"/>
      <c r="AE29" s="64"/>
      <c r="AF29" s="64"/>
      <c r="AG29" s="64"/>
      <c r="AH29" s="64"/>
      <c r="AI29" s="64"/>
      <c r="AJ29" s="64"/>
      <c r="AK29" s="64"/>
      <c r="AL29" s="64"/>
      <c r="AM29" s="64"/>
      <c r="AN29" s="64"/>
      <c r="AO29" s="64"/>
      <c r="AP29" s="64"/>
      <c r="AQ29" s="64"/>
      <c r="AR29" s="64"/>
      <c r="AS29" s="64"/>
      <c r="AT29" s="64"/>
      <c r="AU29" s="64"/>
      <c r="AV29" s="64"/>
      <c r="AW29" s="64"/>
      <c r="AX29" s="64"/>
      <c r="AY29" s="64"/>
      <c r="AZ29" s="64"/>
      <c r="BA29" s="64"/>
      <c r="BB29" s="64"/>
      <c r="BC29" s="64"/>
      <c r="BD29" s="64"/>
      <c r="BE29" s="64"/>
    </row>
    <row r="30" spans="1:57" s="65" customFormat="1">
      <c r="A30" s="396" t="s">
        <v>71</v>
      </c>
      <c r="B30" s="382" t="s">
        <v>389</v>
      </c>
      <c r="C30" s="391">
        <f>C5+C20</f>
        <v>0</v>
      </c>
      <c r="D30" s="391">
        <f t="shared" ref="D30:E30" si="7">D5+D20</f>
        <v>0</v>
      </c>
      <c r="E30" s="391">
        <f t="shared" si="7"/>
        <v>0</v>
      </c>
      <c r="F30" s="391">
        <f>F5+F20</f>
        <v>0</v>
      </c>
      <c r="G30" s="386"/>
      <c r="H30" s="386"/>
      <c r="I30" s="386"/>
      <c r="J30" s="386"/>
      <c r="K30" s="386"/>
      <c r="L30" s="386"/>
      <c r="M30" s="386"/>
      <c r="N30" s="386"/>
      <c r="O30" s="386"/>
      <c r="P30" s="386"/>
      <c r="Q30" s="386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4"/>
      <c r="AF30" s="64"/>
      <c r="AG30" s="64"/>
      <c r="AH30" s="64"/>
      <c r="AI30" s="64"/>
      <c r="AJ30" s="64"/>
      <c r="AK30" s="64"/>
      <c r="AL30" s="64"/>
      <c r="AM30" s="64"/>
      <c r="AN30" s="64"/>
      <c r="AO30" s="64"/>
      <c r="AP30" s="64"/>
      <c r="AQ30" s="64"/>
      <c r="AR30" s="64"/>
      <c r="AS30" s="64"/>
      <c r="AT30" s="64"/>
      <c r="AU30" s="64"/>
      <c r="AV30" s="64"/>
      <c r="AW30" s="64"/>
      <c r="AX30" s="64"/>
      <c r="AY30" s="64"/>
      <c r="AZ30" s="64"/>
      <c r="BA30" s="64"/>
      <c r="BB30" s="64"/>
      <c r="BC30" s="64"/>
      <c r="BD30" s="64"/>
      <c r="BE30" s="64"/>
    </row>
    <row r="31" spans="1:57" s="65" customFormat="1">
      <c r="A31" s="396" t="s">
        <v>102</v>
      </c>
      <c r="B31" s="382" t="s">
        <v>390</v>
      </c>
      <c r="C31" s="391">
        <f>C12+C25</f>
        <v>0</v>
      </c>
      <c r="D31" s="391">
        <f>D12+D25</f>
        <v>0</v>
      </c>
      <c r="E31" s="391">
        <f t="shared" ref="E31" si="8">E12+E25</f>
        <v>0</v>
      </c>
      <c r="F31" s="391">
        <f>F12+F25</f>
        <v>0</v>
      </c>
      <c r="G31" s="386"/>
      <c r="H31" s="386"/>
      <c r="I31" s="386"/>
      <c r="J31" s="386"/>
      <c r="K31" s="386"/>
      <c r="L31" s="386"/>
      <c r="M31" s="386"/>
      <c r="N31" s="386"/>
      <c r="O31" s="386"/>
      <c r="P31" s="386"/>
      <c r="Q31" s="386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64"/>
      <c r="AE31" s="64"/>
      <c r="AF31" s="64"/>
      <c r="AG31" s="64"/>
      <c r="AH31" s="64"/>
      <c r="AI31" s="64"/>
      <c r="AJ31" s="64"/>
      <c r="AK31" s="64"/>
      <c r="AL31" s="64"/>
      <c r="AM31" s="64"/>
      <c r="AN31" s="64"/>
      <c r="AO31" s="64"/>
      <c r="AP31" s="64"/>
      <c r="AQ31" s="64"/>
      <c r="AR31" s="64"/>
      <c r="AS31" s="64"/>
      <c r="AT31" s="64"/>
      <c r="AU31" s="64"/>
      <c r="AV31" s="64"/>
      <c r="AW31" s="64"/>
      <c r="AX31" s="64"/>
      <c r="AY31" s="64"/>
      <c r="AZ31" s="64"/>
      <c r="BA31" s="64"/>
      <c r="BB31" s="64"/>
      <c r="BC31" s="64"/>
      <c r="BD31" s="64"/>
      <c r="BE31" s="64"/>
    </row>
    <row r="32" spans="1:57" s="65" customFormat="1" ht="25.5">
      <c r="A32" s="388" t="s">
        <v>57</v>
      </c>
      <c r="B32" s="398" t="s">
        <v>391</v>
      </c>
      <c r="C32" s="392">
        <f>C30+C31</f>
        <v>0</v>
      </c>
      <c r="D32" s="392">
        <f>D30+D31</f>
        <v>0</v>
      </c>
      <c r="E32" s="392">
        <f>E30+E31</f>
        <v>0</v>
      </c>
      <c r="F32" s="392">
        <f>F30+F31</f>
        <v>0</v>
      </c>
      <c r="G32" s="386"/>
      <c r="H32" s="386"/>
      <c r="I32" s="386"/>
      <c r="J32" s="386"/>
      <c r="K32" s="386"/>
      <c r="L32" s="386"/>
      <c r="M32" s="386"/>
      <c r="N32" s="386"/>
      <c r="O32" s="386"/>
      <c r="P32" s="386"/>
      <c r="Q32" s="386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64"/>
      <c r="AE32" s="64"/>
      <c r="AF32" s="64"/>
      <c r="AG32" s="64"/>
      <c r="AH32" s="64"/>
      <c r="AI32" s="64"/>
      <c r="AJ32" s="64"/>
      <c r="AK32" s="64"/>
      <c r="AL32" s="64"/>
      <c r="AM32" s="64"/>
      <c r="AN32" s="64"/>
      <c r="AO32" s="64"/>
      <c r="AP32" s="64"/>
      <c r="AQ32" s="64"/>
      <c r="AR32" s="64"/>
      <c r="AS32" s="64"/>
      <c r="AT32" s="64"/>
      <c r="AU32" s="64"/>
      <c r="AV32" s="64"/>
      <c r="AW32" s="64"/>
      <c r="AX32" s="64"/>
      <c r="AY32" s="64"/>
      <c r="AZ32" s="64"/>
      <c r="BA32" s="64"/>
      <c r="BB32" s="64"/>
      <c r="BC32" s="64"/>
      <c r="BD32" s="64"/>
      <c r="BE32" s="64"/>
    </row>
    <row r="33" spans="1:57" s="65" customFormat="1">
      <c r="A33" s="22"/>
      <c r="B33" s="75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64"/>
      <c r="AE33" s="64"/>
      <c r="AF33" s="64"/>
      <c r="AG33" s="64"/>
      <c r="AH33" s="64"/>
      <c r="AI33" s="64"/>
      <c r="AJ33" s="64"/>
      <c r="AK33" s="64"/>
      <c r="AL33" s="64"/>
      <c r="AM33" s="64"/>
      <c r="AN33" s="64"/>
      <c r="AO33" s="64"/>
      <c r="AP33" s="64"/>
      <c r="AQ33" s="64"/>
      <c r="AR33" s="64"/>
      <c r="AS33" s="64"/>
      <c r="AT33" s="64"/>
      <c r="AU33" s="64"/>
      <c r="AV33" s="64"/>
      <c r="AW33" s="64"/>
      <c r="AX33" s="64"/>
      <c r="AY33" s="64"/>
      <c r="AZ33" s="64"/>
      <c r="BA33" s="64"/>
      <c r="BB33" s="64"/>
      <c r="BC33" s="64"/>
      <c r="BD33" s="64"/>
      <c r="BE33" s="64"/>
    </row>
    <row r="34" spans="1:57" s="45" customFormat="1">
      <c r="A34" s="24" t="s">
        <v>87</v>
      </c>
      <c r="B34" s="23"/>
      <c r="C34" s="26"/>
      <c r="D34" s="400" t="s">
        <v>325</v>
      </c>
      <c r="E34" s="401"/>
      <c r="F34" s="401"/>
      <c r="G34" s="402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60"/>
      <c r="S34" s="60"/>
      <c r="T34" s="60"/>
      <c r="U34" s="60"/>
      <c r="V34" s="60"/>
      <c r="W34" s="60"/>
      <c r="X34" s="60"/>
      <c r="Y34" s="60"/>
      <c r="Z34" s="60"/>
      <c r="AA34" s="60"/>
      <c r="AB34" s="60"/>
      <c r="AC34" s="60"/>
      <c r="AD34" s="60"/>
      <c r="AE34" s="60"/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</row>
    <row r="35" spans="1:57" s="74" customFormat="1">
      <c r="A35" s="25" t="s">
        <v>22</v>
      </c>
      <c r="B35" s="46" t="s">
        <v>23</v>
      </c>
      <c r="C35" s="29" t="s">
        <v>24</v>
      </c>
      <c r="D35" s="29" t="s">
        <v>24</v>
      </c>
      <c r="E35" s="29" t="s">
        <v>24</v>
      </c>
      <c r="F35" s="29" t="s">
        <v>24</v>
      </c>
      <c r="G35" s="29" t="s">
        <v>24</v>
      </c>
      <c r="H35" s="29" t="s">
        <v>24</v>
      </c>
      <c r="I35" s="29" t="s">
        <v>24</v>
      </c>
      <c r="J35" s="29" t="s">
        <v>24</v>
      </c>
      <c r="K35" s="29" t="s">
        <v>24</v>
      </c>
      <c r="L35" s="29" t="s">
        <v>24</v>
      </c>
      <c r="M35" s="29" t="s">
        <v>24</v>
      </c>
      <c r="N35" s="29" t="s">
        <v>24</v>
      </c>
      <c r="O35" s="29" t="s">
        <v>24</v>
      </c>
      <c r="P35" s="29" t="s">
        <v>24</v>
      </c>
      <c r="Q35" s="29" t="s">
        <v>24</v>
      </c>
    </row>
    <row r="36" spans="1:57" s="62" customFormat="1">
      <c r="A36" s="4"/>
      <c r="B36" s="49" t="s">
        <v>72</v>
      </c>
      <c r="C36" s="35">
        <f>SUM(C37:C38)</f>
        <v>0</v>
      </c>
      <c r="D36" s="35">
        <f t="shared" ref="D36:Q36" si="9">SUM(D37:D38)</f>
        <v>0</v>
      </c>
      <c r="E36" s="35">
        <f t="shared" si="9"/>
        <v>0</v>
      </c>
      <c r="F36" s="35">
        <f t="shared" si="9"/>
        <v>0</v>
      </c>
      <c r="G36" s="35">
        <f t="shared" si="9"/>
        <v>0</v>
      </c>
      <c r="H36" s="35">
        <f t="shared" si="9"/>
        <v>0</v>
      </c>
      <c r="I36" s="35">
        <f t="shared" si="9"/>
        <v>0</v>
      </c>
      <c r="J36" s="35">
        <f t="shared" si="9"/>
        <v>0</v>
      </c>
      <c r="K36" s="35">
        <f t="shared" si="9"/>
        <v>0</v>
      </c>
      <c r="L36" s="35">
        <f t="shared" si="9"/>
        <v>0</v>
      </c>
      <c r="M36" s="35">
        <f t="shared" si="9"/>
        <v>0</v>
      </c>
      <c r="N36" s="35">
        <f t="shared" si="9"/>
        <v>0</v>
      </c>
      <c r="O36" s="35">
        <f t="shared" si="9"/>
        <v>0</v>
      </c>
      <c r="P36" s="35">
        <f t="shared" si="9"/>
        <v>0</v>
      </c>
      <c r="Q36" s="35">
        <f t="shared" si="9"/>
        <v>0</v>
      </c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</row>
    <row r="37" spans="1:57" s="67" customFormat="1">
      <c r="A37" s="5"/>
      <c r="B37" s="5" t="s">
        <v>88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</row>
    <row r="38" spans="1:57" s="67" customFormat="1">
      <c r="A38" s="5"/>
      <c r="B38" s="68" t="s">
        <v>89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</row>
    <row r="39" spans="1:57" s="65" customFormat="1">
      <c r="A39" s="22"/>
      <c r="B39" s="75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64"/>
      <c r="AE39" s="64"/>
      <c r="AF39" s="64"/>
      <c r="AG39" s="64"/>
      <c r="AH39" s="64"/>
      <c r="AI39" s="64"/>
      <c r="AJ39" s="64"/>
      <c r="AK39" s="64"/>
      <c r="AL39" s="64"/>
      <c r="AM39" s="64"/>
      <c r="AN39" s="64"/>
      <c r="AO39" s="64"/>
      <c r="AP39" s="64"/>
      <c r="AQ39" s="64"/>
      <c r="AR39" s="64"/>
      <c r="AS39" s="64"/>
      <c r="AT39" s="64"/>
      <c r="AU39" s="64"/>
      <c r="AV39" s="64"/>
      <c r="AW39" s="64"/>
      <c r="AX39" s="64"/>
      <c r="AY39" s="64"/>
      <c r="AZ39" s="64"/>
      <c r="BA39" s="64"/>
      <c r="BB39" s="64"/>
      <c r="BC39" s="64"/>
      <c r="BD39" s="64"/>
      <c r="BE39" s="64"/>
    </row>
    <row r="40" spans="1:57" s="45" customFormat="1">
      <c r="A40" s="24" t="s">
        <v>90</v>
      </c>
      <c r="B40" s="23"/>
      <c r="C40" s="26"/>
      <c r="D40" s="400" t="s">
        <v>325</v>
      </c>
      <c r="E40" s="401"/>
      <c r="F40" s="401"/>
      <c r="G40" s="402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  <c r="AK40" s="60"/>
      <c r="AL40" s="60"/>
      <c r="AM40" s="60"/>
      <c r="AN40" s="60"/>
      <c r="AO40" s="60"/>
      <c r="AP40" s="60"/>
      <c r="AQ40" s="60"/>
      <c r="AR40" s="60"/>
      <c r="AS40" s="60"/>
      <c r="AT40" s="60"/>
      <c r="AU40" s="60"/>
      <c r="AV40" s="60"/>
      <c r="AW40" s="60"/>
      <c r="AX40" s="60"/>
      <c r="AY40" s="60"/>
      <c r="AZ40" s="60"/>
      <c r="BA40" s="60"/>
      <c r="BB40" s="60"/>
      <c r="BC40" s="60"/>
      <c r="BD40" s="60"/>
      <c r="BE40" s="60"/>
    </row>
    <row r="41" spans="1:57" s="63" customFormat="1">
      <c r="A41" s="25" t="s">
        <v>22</v>
      </c>
      <c r="B41" s="46" t="s">
        <v>23</v>
      </c>
      <c r="C41" s="29" t="s">
        <v>24</v>
      </c>
      <c r="D41" s="29" t="s">
        <v>24</v>
      </c>
      <c r="E41" s="29" t="s">
        <v>24</v>
      </c>
      <c r="F41" s="29" t="s">
        <v>24</v>
      </c>
      <c r="G41" s="29" t="s">
        <v>24</v>
      </c>
      <c r="H41" s="29" t="s">
        <v>24</v>
      </c>
      <c r="I41" s="29" t="s">
        <v>24</v>
      </c>
      <c r="J41" s="29" t="s">
        <v>24</v>
      </c>
      <c r="K41" s="29" t="s">
        <v>24</v>
      </c>
      <c r="L41" s="29" t="s">
        <v>24</v>
      </c>
      <c r="M41" s="29" t="s">
        <v>24</v>
      </c>
      <c r="N41" s="29" t="s">
        <v>24</v>
      </c>
      <c r="O41" s="29" t="s">
        <v>24</v>
      </c>
      <c r="P41" s="29" t="s">
        <v>24</v>
      </c>
      <c r="Q41" s="29" t="s">
        <v>24</v>
      </c>
    </row>
    <row r="42" spans="1:57" s="65" customFormat="1">
      <c r="A42" s="13" t="s">
        <v>25</v>
      </c>
      <c r="B42" s="48" t="s">
        <v>81</v>
      </c>
      <c r="C42" s="37"/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64"/>
      <c r="AE42" s="64"/>
      <c r="AF42" s="64"/>
      <c r="AG42" s="64"/>
      <c r="AH42" s="64"/>
      <c r="AI42" s="64"/>
      <c r="AJ42" s="64"/>
      <c r="AK42" s="64"/>
      <c r="AL42" s="64"/>
      <c r="AM42" s="64"/>
      <c r="AN42" s="64"/>
      <c r="AO42" s="64"/>
      <c r="AP42" s="64"/>
      <c r="AQ42" s="64"/>
      <c r="AR42" s="64"/>
      <c r="AS42" s="64"/>
      <c r="AT42" s="64"/>
      <c r="AU42" s="64"/>
      <c r="AV42" s="64"/>
      <c r="AW42" s="64"/>
      <c r="AX42" s="64"/>
      <c r="AY42" s="64"/>
      <c r="AZ42" s="64"/>
      <c r="BA42" s="64"/>
      <c r="BB42" s="64"/>
      <c r="BC42" s="64"/>
      <c r="BD42" s="64"/>
      <c r="BE42" s="64"/>
    </row>
    <row r="43" spans="1:57" s="65" customFormat="1">
      <c r="A43" s="4" t="s">
        <v>27</v>
      </c>
      <c r="B43" s="86" t="s">
        <v>101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64"/>
      <c r="AH43" s="64"/>
      <c r="AI43" s="64"/>
      <c r="AJ43" s="64"/>
      <c r="AK43" s="64"/>
      <c r="AL43" s="64"/>
      <c r="AM43" s="64"/>
      <c r="AN43" s="64"/>
      <c r="AO43" s="64"/>
      <c r="AP43" s="64"/>
      <c r="AQ43" s="64"/>
      <c r="AR43" s="64"/>
      <c r="AS43" s="64"/>
      <c r="AT43" s="64"/>
      <c r="AU43" s="64"/>
      <c r="AV43" s="64"/>
      <c r="AW43" s="64"/>
      <c r="AX43" s="64"/>
      <c r="AY43" s="64"/>
      <c r="AZ43" s="64"/>
      <c r="BA43" s="64"/>
      <c r="BB43" s="64"/>
      <c r="BC43" s="64"/>
      <c r="BD43" s="64"/>
      <c r="BE43" s="64"/>
    </row>
    <row r="44" spans="1:57" s="65" customFormat="1">
      <c r="A44" s="4" t="s">
        <v>30</v>
      </c>
      <c r="B44" s="49" t="s">
        <v>32</v>
      </c>
      <c r="C44" s="35">
        <f>SUM(C45:C52)</f>
        <v>0</v>
      </c>
      <c r="D44" s="35">
        <f t="shared" ref="D44:Q44" si="10">SUM(D45:D52)</f>
        <v>0</v>
      </c>
      <c r="E44" s="35">
        <f t="shared" si="10"/>
        <v>0</v>
      </c>
      <c r="F44" s="35">
        <f t="shared" si="10"/>
        <v>0</v>
      </c>
      <c r="G44" s="35">
        <f t="shared" si="10"/>
        <v>0</v>
      </c>
      <c r="H44" s="35">
        <f t="shared" si="10"/>
        <v>0</v>
      </c>
      <c r="I44" s="35">
        <f t="shared" si="10"/>
        <v>0</v>
      </c>
      <c r="J44" s="35">
        <f t="shared" si="10"/>
        <v>0</v>
      </c>
      <c r="K44" s="35">
        <f t="shared" si="10"/>
        <v>0</v>
      </c>
      <c r="L44" s="35">
        <f t="shared" si="10"/>
        <v>0</v>
      </c>
      <c r="M44" s="35">
        <f t="shared" si="10"/>
        <v>0</v>
      </c>
      <c r="N44" s="35">
        <f t="shared" si="10"/>
        <v>0</v>
      </c>
      <c r="O44" s="35">
        <f t="shared" si="10"/>
        <v>0</v>
      </c>
      <c r="P44" s="35">
        <f t="shared" si="10"/>
        <v>0</v>
      </c>
      <c r="Q44" s="35">
        <f t="shared" si="10"/>
        <v>0</v>
      </c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64"/>
      <c r="AE44" s="64"/>
      <c r="AF44" s="64"/>
      <c r="AG44" s="64"/>
      <c r="AH44" s="64"/>
      <c r="AI44" s="64"/>
      <c r="AJ44" s="64"/>
      <c r="AK44" s="64"/>
      <c r="AL44" s="64"/>
      <c r="AM44" s="64"/>
      <c r="AN44" s="64"/>
      <c r="AO44" s="64"/>
      <c r="AP44" s="64"/>
      <c r="AQ44" s="64"/>
      <c r="AR44" s="64"/>
      <c r="AS44" s="64"/>
      <c r="AT44" s="64"/>
      <c r="AU44" s="64"/>
      <c r="AV44" s="64"/>
      <c r="AW44" s="64"/>
      <c r="AX44" s="64"/>
      <c r="AY44" s="64"/>
      <c r="AZ44" s="64"/>
      <c r="BA44" s="64"/>
      <c r="BB44" s="64"/>
      <c r="BC44" s="64"/>
      <c r="BD44" s="64"/>
      <c r="BE44" s="64"/>
    </row>
    <row r="45" spans="1:57" s="65" customFormat="1">
      <c r="A45" s="4"/>
      <c r="B45" s="47" t="s">
        <v>33</v>
      </c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64"/>
      <c r="AE45" s="64"/>
      <c r="AF45" s="64"/>
      <c r="AG45" s="64"/>
      <c r="AH45" s="64"/>
      <c r="AI45" s="64"/>
      <c r="AJ45" s="64"/>
      <c r="AK45" s="64"/>
      <c r="AL45" s="64"/>
      <c r="AM45" s="64"/>
      <c r="AN45" s="64"/>
      <c r="AO45" s="64"/>
      <c r="AP45" s="64"/>
      <c r="AQ45" s="64"/>
      <c r="AR45" s="64"/>
      <c r="AS45" s="64"/>
      <c r="AT45" s="64"/>
      <c r="AU45" s="64"/>
      <c r="AV45" s="64"/>
      <c r="AW45" s="64"/>
      <c r="AX45" s="64"/>
      <c r="AY45" s="64"/>
      <c r="AZ45" s="64"/>
      <c r="BA45" s="64"/>
      <c r="BB45" s="64"/>
      <c r="BC45" s="64"/>
      <c r="BD45" s="64"/>
      <c r="BE45" s="64"/>
    </row>
    <row r="46" spans="1:57" s="65" customFormat="1">
      <c r="A46" s="4"/>
      <c r="B46" s="5" t="s">
        <v>34</v>
      </c>
      <c r="C46" s="36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64"/>
      <c r="S46" s="64"/>
      <c r="T46" s="64"/>
      <c r="U46" s="64"/>
      <c r="V46" s="64"/>
      <c r="W46" s="64"/>
      <c r="X46" s="64"/>
      <c r="Y46" s="64"/>
      <c r="Z46" s="64"/>
      <c r="AA46" s="64"/>
      <c r="AB46" s="64"/>
      <c r="AC46" s="64"/>
      <c r="AD46" s="64"/>
      <c r="AE46" s="64"/>
      <c r="AF46" s="64"/>
      <c r="AG46" s="64"/>
      <c r="AH46" s="64"/>
      <c r="AI46" s="64"/>
      <c r="AJ46" s="64"/>
      <c r="AK46" s="64"/>
      <c r="AL46" s="64"/>
      <c r="AM46" s="64"/>
      <c r="AN46" s="64"/>
      <c r="AO46" s="64"/>
      <c r="AP46" s="64"/>
      <c r="AQ46" s="64"/>
      <c r="AR46" s="64"/>
      <c r="AS46" s="64"/>
      <c r="AT46" s="64"/>
      <c r="AU46" s="64"/>
      <c r="AV46" s="64"/>
      <c r="AW46" s="64"/>
      <c r="AX46" s="64"/>
      <c r="AY46" s="64"/>
      <c r="AZ46" s="64"/>
      <c r="BA46" s="64"/>
      <c r="BB46" s="64"/>
      <c r="BC46" s="64"/>
      <c r="BD46" s="64"/>
      <c r="BE46" s="64"/>
    </row>
    <row r="47" spans="1:57" s="65" customFormat="1">
      <c r="A47" s="4"/>
      <c r="B47" s="5" t="s">
        <v>35</v>
      </c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64"/>
      <c r="S47" s="64"/>
      <c r="T47" s="64"/>
      <c r="U47" s="64"/>
      <c r="V47" s="64"/>
      <c r="W47" s="64"/>
      <c r="X47" s="64"/>
      <c r="Y47" s="64"/>
      <c r="Z47" s="64"/>
      <c r="AA47" s="64"/>
      <c r="AB47" s="64"/>
      <c r="AC47" s="64"/>
      <c r="AD47" s="64"/>
      <c r="AE47" s="64"/>
      <c r="AF47" s="64"/>
      <c r="AG47" s="64"/>
      <c r="AH47" s="64"/>
      <c r="AI47" s="64"/>
      <c r="AJ47" s="64"/>
      <c r="AK47" s="64"/>
      <c r="AL47" s="64"/>
      <c r="AM47" s="64"/>
      <c r="AN47" s="64"/>
      <c r="AO47" s="64"/>
      <c r="AP47" s="64"/>
      <c r="AQ47" s="64"/>
      <c r="AR47" s="64"/>
      <c r="AS47" s="64"/>
      <c r="AT47" s="64"/>
      <c r="AU47" s="64"/>
      <c r="AV47" s="64"/>
      <c r="AW47" s="64"/>
      <c r="AX47" s="64"/>
      <c r="AY47" s="64"/>
      <c r="AZ47" s="64"/>
      <c r="BA47" s="64"/>
      <c r="BB47" s="64"/>
      <c r="BC47" s="64"/>
      <c r="BD47" s="64"/>
      <c r="BE47" s="64"/>
    </row>
    <row r="48" spans="1:57" s="65" customFormat="1">
      <c r="A48" s="4"/>
      <c r="B48" s="5" t="s">
        <v>36</v>
      </c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64"/>
      <c r="S48" s="64"/>
      <c r="T48" s="64"/>
      <c r="U48" s="64"/>
      <c r="V48" s="64"/>
      <c r="W48" s="64"/>
      <c r="X48" s="64"/>
      <c r="Y48" s="64"/>
      <c r="Z48" s="64"/>
      <c r="AA48" s="64"/>
      <c r="AB48" s="64"/>
      <c r="AC48" s="64"/>
      <c r="AD48" s="64"/>
      <c r="AE48" s="64"/>
      <c r="AF48" s="64"/>
      <c r="AG48" s="64"/>
      <c r="AH48" s="64"/>
      <c r="AI48" s="64"/>
      <c r="AJ48" s="64"/>
      <c r="AK48" s="64"/>
      <c r="AL48" s="64"/>
      <c r="AM48" s="64"/>
      <c r="AN48" s="64"/>
      <c r="AO48" s="64"/>
      <c r="AP48" s="64"/>
      <c r="AQ48" s="64"/>
      <c r="AR48" s="64"/>
      <c r="AS48" s="64"/>
      <c r="AT48" s="64"/>
      <c r="AU48" s="64"/>
      <c r="AV48" s="64"/>
      <c r="AW48" s="64"/>
      <c r="AX48" s="64"/>
      <c r="AY48" s="64"/>
      <c r="AZ48" s="64"/>
      <c r="BA48" s="64"/>
      <c r="BB48" s="64"/>
      <c r="BC48" s="64"/>
      <c r="BD48" s="64"/>
      <c r="BE48" s="64"/>
    </row>
    <row r="49" spans="1:57" s="65" customFormat="1">
      <c r="A49" s="4"/>
      <c r="B49" s="5" t="s">
        <v>37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64"/>
      <c r="S49" s="64"/>
      <c r="T49" s="64"/>
      <c r="U49" s="64"/>
      <c r="V49" s="64"/>
      <c r="W49" s="64"/>
      <c r="X49" s="64"/>
      <c r="Y49" s="64"/>
      <c r="Z49" s="64"/>
      <c r="AA49" s="64"/>
      <c r="AB49" s="64"/>
      <c r="AC49" s="64"/>
      <c r="AD49" s="64"/>
      <c r="AE49" s="64"/>
      <c r="AF49" s="64"/>
      <c r="AG49" s="64"/>
      <c r="AH49" s="64"/>
      <c r="AI49" s="64"/>
      <c r="AJ49" s="64"/>
      <c r="AK49" s="64"/>
      <c r="AL49" s="64"/>
      <c r="AM49" s="64"/>
      <c r="AN49" s="64"/>
      <c r="AO49" s="64"/>
      <c r="AP49" s="64"/>
      <c r="AQ49" s="64"/>
      <c r="AR49" s="64"/>
      <c r="AS49" s="64"/>
      <c r="AT49" s="64"/>
      <c r="AU49" s="64"/>
      <c r="AV49" s="64"/>
      <c r="AW49" s="64"/>
      <c r="AX49" s="64"/>
      <c r="AY49" s="64"/>
      <c r="AZ49" s="64"/>
      <c r="BA49" s="64"/>
      <c r="BB49" s="64"/>
      <c r="BC49" s="64"/>
      <c r="BD49" s="64"/>
      <c r="BE49" s="64"/>
    </row>
    <row r="50" spans="1:57" s="65" customFormat="1">
      <c r="A50" s="4"/>
      <c r="B50" s="5" t="s">
        <v>38</v>
      </c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64"/>
      <c r="S50" s="64"/>
      <c r="T50" s="64"/>
      <c r="U50" s="64"/>
      <c r="V50" s="64"/>
      <c r="W50" s="64"/>
      <c r="X50" s="64"/>
      <c r="Y50" s="64"/>
      <c r="Z50" s="64"/>
      <c r="AA50" s="64"/>
      <c r="AB50" s="64"/>
      <c r="AC50" s="64"/>
      <c r="AD50" s="64"/>
      <c r="AE50" s="64"/>
      <c r="AF50" s="64"/>
      <c r="AG50" s="64"/>
      <c r="AH50" s="64"/>
      <c r="AI50" s="64"/>
      <c r="AJ50" s="64"/>
      <c r="AK50" s="64"/>
      <c r="AL50" s="64"/>
      <c r="AM50" s="64"/>
      <c r="AN50" s="64"/>
      <c r="AO50" s="64"/>
      <c r="AP50" s="64"/>
      <c r="AQ50" s="64"/>
      <c r="AR50" s="64"/>
      <c r="AS50" s="64"/>
      <c r="AT50" s="64"/>
      <c r="AU50" s="64"/>
      <c r="AV50" s="64"/>
      <c r="AW50" s="64"/>
      <c r="AX50" s="64"/>
      <c r="AY50" s="64"/>
      <c r="AZ50" s="64"/>
      <c r="BA50" s="64"/>
      <c r="BB50" s="64"/>
      <c r="BC50" s="64"/>
      <c r="BD50" s="64"/>
      <c r="BE50" s="64"/>
    </row>
    <row r="51" spans="1:57" s="65" customFormat="1">
      <c r="A51" s="20"/>
      <c r="B51" s="5" t="s">
        <v>39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64"/>
      <c r="S51" s="64"/>
      <c r="T51" s="64"/>
      <c r="U51" s="64"/>
      <c r="V51" s="64"/>
      <c r="W51" s="64"/>
      <c r="X51" s="64"/>
      <c r="Y51" s="64"/>
      <c r="Z51" s="64"/>
      <c r="AA51" s="64"/>
      <c r="AB51" s="64"/>
      <c r="AC51" s="64"/>
      <c r="AD51" s="64"/>
      <c r="AE51" s="64"/>
      <c r="AF51" s="64"/>
      <c r="AG51" s="64"/>
      <c r="AH51" s="64"/>
      <c r="AI51" s="64"/>
      <c r="AJ51" s="64"/>
      <c r="AK51" s="64"/>
      <c r="AL51" s="64"/>
      <c r="AM51" s="64"/>
      <c r="AN51" s="64"/>
      <c r="AO51" s="64"/>
      <c r="AP51" s="64"/>
      <c r="AQ51" s="64"/>
      <c r="AR51" s="64"/>
      <c r="AS51" s="64"/>
      <c r="AT51" s="64"/>
      <c r="AU51" s="64"/>
      <c r="AV51" s="64"/>
      <c r="AW51" s="64"/>
      <c r="AX51" s="64"/>
      <c r="AY51" s="64"/>
      <c r="AZ51" s="64"/>
      <c r="BA51" s="64"/>
      <c r="BB51" s="64"/>
      <c r="BC51" s="64"/>
      <c r="BD51" s="64"/>
      <c r="BE51" s="64"/>
    </row>
    <row r="52" spans="1:57" s="65" customFormat="1">
      <c r="A52" s="20"/>
      <c r="B52" s="6" t="s">
        <v>40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64"/>
      <c r="S52" s="64"/>
      <c r="T52" s="64"/>
      <c r="U52" s="64"/>
      <c r="V52" s="64"/>
      <c r="W52" s="64"/>
      <c r="X52" s="64"/>
      <c r="Y52" s="64"/>
      <c r="Z52" s="64"/>
      <c r="AA52" s="64"/>
      <c r="AB52" s="64"/>
      <c r="AC52" s="64"/>
      <c r="AD52" s="64"/>
      <c r="AE52" s="64"/>
      <c r="AF52" s="64"/>
      <c r="AG52" s="64"/>
      <c r="AH52" s="64"/>
      <c r="AI52" s="64"/>
      <c r="AJ52" s="64"/>
      <c r="AK52" s="64"/>
      <c r="AL52" s="64"/>
      <c r="AM52" s="64"/>
      <c r="AN52" s="64"/>
      <c r="AO52" s="64"/>
      <c r="AP52" s="64"/>
      <c r="AQ52" s="64"/>
      <c r="AR52" s="64"/>
      <c r="AS52" s="64"/>
      <c r="AT52" s="64"/>
      <c r="AU52" s="64"/>
      <c r="AV52" s="64"/>
      <c r="AW52" s="64"/>
      <c r="AX52" s="64"/>
      <c r="AY52" s="64"/>
      <c r="AZ52" s="64"/>
      <c r="BA52" s="64"/>
      <c r="BB52" s="64"/>
      <c r="BC52" s="64"/>
      <c r="BD52" s="64"/>
      <c r="BE52" s="64"/>
    </row>
    <row r="53" spans="1:57" s="65" customFormat="1">
      <c r="A53" s="22"/>
      <c r="B53" s="50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64"/>
      <c r="S53" s="64"/>
      <c r="T53" s="64"/>
      <c r="U53" s="64"/>
      <c r="V53" s="64"/>
      <c r="W53" s="64"/>
      <c r="X53" s="64"/>
      <c r="Y53" s="64"/>
      <c r="Z53" s="64"/>
      <c r="AA53" s="64"/>
      <c r="AB53" s="64"/>
      <c r="AC53" s="64"/>
      <c r="AD53" s="64"/>
      <c r="AE53" s="64"/>
      <c r="AF53" s="64"/>
      <c r="AG53" s="64"/>
      <c r="AH53" s="64"/>
      <c r="AI53" s="64"/>
      <c r="AJ53" s="64"/>
      <c r="AK53" s="64"/>
      <c r="AL53" s="64"/>
      <c r="AM53" s="64"/>
      <c r="AN53" s="64"/>
      <c r="AO53" s="64"/>
      <c r="AP53" s="64"/>
      <c r="AQ53" s="64"/>
      <c r="AR53" s="64"/>
      <c r="AS53" s="64"/>
      <c r="AT53" s="64"/>
      <c r="AU53" s="64"/>
      <c r="AV53" s="64"/>
      <c r="AW53" s="64"/>
      <c r="AX53" s="64"/>
      <c r="AY53" s="64"/>
      <c r="AZ53" s="64"/>
      <c r="BA53" s="64"/>
      <c r="BB53" s="64"/>
      <c r="BC53" s="64"/>
      <c r="BD53" s="64"/>
      <c r="BE53" s="64"/>
    </row>
    <row r="54" spans="1:57" s="45" customFormat="1">
      <c r="A54" s="24" t="s">
        <v>93</v>
      </c>
      <c r="B54" s="23"/>
      <c r="C54" s="85"/>
      <c r="D54" s="85"/>
      <c r="E54" s="317" t="s">
        <v>327</v>
      </c>
      <c r="F54" s="318"/>
      <c r="G54" s="318"/>
      <c r="H54" s="319"/>
      <c r="I54" s="320"/>
      <c r="J54" s="321"/>
      <c r="K54" s="27"/>
      <c r="L54" s="27"/>
      <c r="M54" s="27"/>
      <c r="N54" s="27"/>
      <c r="O54" s="27"/>
      <c r="P54" s="27"/>
      <c r="Q54" s="27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</row>
    <row r="55" spans="1:57" s="63" customFormat="1">
      <c r="A55" s="25" t="s">
        <v>22</v>
      </c>
      <c r="B55" s="46" t="s">
        <v>23</v>
      </c>
      <c r="C55" s="29" t="s">
        <v>24</v>
      </c>
      <c r="D55" s="29" t="s">
        <v>24</v>
      </c>
      <c r="E55" s="29" t="s">
        <v>24</v>
      </c>
      <c r="F55" s="29" t="s">
        <v>24</v>
      </c>
      <c r="G55" s="29" t="s">
        <v>24</v>
      </c>
      <c r="H55" s="29" t="s">
        <v>24</v>
      </c>
      <c r="I55" s="29" t="s">
        <v>24</v>
      </c>
      <c r="J55" s="29" t="s">
        <v>24</v>
      </c>
      <c r="K55" s="29" t="s">
        <v>24</v>
      </c>
      <c r="L55" s="29" t="s">
        <v>24</v>
      </c>
      <c r="M55" s="29" t="s">
        <v>24</v>
      </c>
      <c r="N55" s="29" t="s">
        <v>24</v>
      </c>
      <c r="O55" s="29" t="s">
        <v>24</v>
      </c>
      <c r="P55" s="29" t="s">
        <v>24</v>
      </c>
      <c r="Q55" s="29" t="s">
        <v>24</v>
      </c>
    </row>
    <row r="56" spans="1:57" s="65" customFormat="1">
      <c r="A56" s="13" t="s">
        <v>25</v>
      </c>
      <c r="B56" s="52" t="s">
        <v>15</v>
      </c>
      <c r="C56" s="71"/>
      <c r="D56" s="70"/>
      <c r="E56" s="70"/>
      <c r="F56" s="70"/>
      <c r="G56" s="70"/>
      <c r="H56" s="70"/>
      <c r="I56" s="70"/>
      <c r="J56" s="70"/>
      <c r="K56" s="70"/>
      <c r="L56" s="70"/>
      <c r="M56" s="70"/>
      <c r="N56" s="70"/>
      <c r="O56" s="70"/>
      <c r="P56" s="70"/>
      <c r="Q56" s="70"/>
      <c r="R56" s="64"/>
      <c r="S56" s="64"/>
      <c r="T56" s="64"/>
      <c r="U56" s="64"/>
      <c r="V56" s="64"/>
      <c r="W56" s="64"/>
      <c r="X56" s="64"/>
      <c r="Y56" s="64"/>
      <c r="Z56" s="64"/>
      <c r="AA56" s="64"/>
      <c r="AB56" s="64"/>
      <c r="AC56" s="64"/>
      <c r="AD56" s="64"/>
      <c r="AE56" s="64"/>
      <c r="AF56" s="64"/>
      <c r="AG56" s="64"/>
      <c r="AH56" s="64"/>
      <c r="AI56" s="64"/>
      <c r="AJ56" s="64"/>
      <c r="AK56" s="64"/>
      <c r="AL56" s="64"/>
      <c r="AM56" s="64"/>
      <c r="AN56" s="64"/>
      <c r="AO56" s="64"/>
      <c r="AP56" s="64"/>
      <c r="AQ56" s="64"/>
      <c r="AR56" s="64"/>
      <c r="AS56" s="64"/>
      <c r="AT56" s="64"/>
      <c r="AU56" s="64"/>
      <c r="AV56" s="64"/>
      <c r="AW56" s="64"/>
      <c r="AX56" s="64"/>
      <c r="AY56" s="64"/>
      <c r="AZ56" s="64"/>
      <c r="BA56" s="64"/>
      <c r="BB56" s="64"/>
      <c r="BC56" s="64"/>
      <c r="BD56" s="64"/>
      <c r="BE56" s="64"/>
    </row>
    <row r="57" spans="1:57" s="65" customFormat="1">
      <c r="A57" s="4" t="s">
        <v>27</v>
      </c>
      <c r="B57" s="49" t="s">
        <v>41</v>
      </c>
      <c r="C57" s="334">
        <f>C58+C59-C60</f>
        <v>0</v>
      </c>
      <c r="D57" s="334">
        <f t="shared" ref="D57:Q57" si="11">D58+D59-D60</f>
        <v>0</v>
      </c>
      <c r="E57" s="334">
        <f t="shared" si="11"/>
        <v>0</v>
      </c>
      <c r="F57" s="334">
        <f t="shared" si="11"/>
        <v>0</v>
      </c>
      <c r="G57" s="334">
        <f t="shared" si="11"/>
        <v>0</v>
      </c>
      <c r="H57" s="334">
        <f t="shared" si="11"/>
        <v>0</v>
      </c>
      <c r="I57" s="334">
        <f t="shared" si="11"/>
        <v>0</v>
      </c>
      <c r="J57" s="334">
        <f t="shared" si="11"/>
        <v>0</v>
      </c>
      <c r="K57" s="334">
        <f t="shared" si="11"/>
        <v>0</v>
      </c>
      <c r="L57" s="334">
        <f t="shared" si="11"/>
        <v>0</v>
      </c>
      <c r="M57" s="334">
        <f t="shared" si="11"/>
        <v>0</v>
      </c>
      <c r="N57" s="334">
        <f t="shared" si="11"/>
        <v>0</v>
      </c>
      <c r="O57" s="334">
        <f t="shared" si="11"/>
        <v>0</v>
      </c>
      <c r="P57" s="334">
        <f t="shared" si="11"/>
        <v>0</v>
      </c>
      <c r="Q57" s="334">
        <f t="shared" si="11"/>
        <v>0</v>
      </c>
      <c r="R57" s="64"/>
      <c r="S57" s="64"/>
      <c r="T57" s="64"/>
      <c r="U57" s="64"/>
      <c r="V57" s="64"/>
      <c r="W57" s="64"/>
      <c r="X57" s="64"/>
      <c r="Y57" s="64"/>
      <c r="Z57" s="64"/>
      <c r="AA57" s="64"/>
      <c r="AB57" s="64"/>
      <c r="AC57" s="64"/>
      <c r="AD57" s="64"/>
      <c r="AE57" s="64"/>
      <c r="AF57" s="64"/>
      <c r="AG57" s="64"/>
      <c r="AH57" s="64"/>
      <c r="AI57" s="64"/>
      <c r="AJ57" s="64"/>
      <c r="AK57" s="64"/>
      <c r="AL57" s="64"/>
      <c r="AM57" s="64"/>
      <c r="AN57" s="64"/>
      <c r="AO57" s="64"/>
      <c r="AP57" s="64"/>
      <c r="AQ57" s="64"/>
      <c r="AR57" s="64"/>
      <c r="AS57" s="64"/>
      <c r="AT57" s="64"/>
      <c r="AU57" s="64"/>
      <c r="AV57" s="64"/>
      <c r="AW57" s="64"/>
      <c r="AX57" s="64"/>
      <c r="AY57" s="64"/>
      <c r="AZ57" s="64"/>
      <c r="BA57" s="64"/>
      <c r="BB57" s="64"/>
      <c r="BC57" s="64"/>
      <c r="BD57" s="64"/>
      <c r="BE57" s="64"/>
    </row>
    <row r="58" spans="1:57" s="65" customFormat="1">
      <c r="A58" s="4"/>
      <c r="B58" s="47" t="s">
        <v>42</v>
      </c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64"/>
      <c r="S58" s="64"/>
      <c r="T58" s="64"/>
      <c r="U58" s="64"/>
      <c r="V58" s="64"/>
      <c r="W58" s="64"/>
      <c r="X58" s="64"/>
      <c r="Y58" s="64"/>
      <c r="Z58" s="64"/>
      <c r="AA58" s="64"/>
      <c r="AB58" s="64"/>
      <c r="AC58" s="64"/>
      <c r="AD58" s="64"/>
      <c r="AE58" s="64"/>
      <c r="AF58" s="64"/>
      <c r="AG58" s="64"/>
      <c r="AH58" s="64"/>
      <c r="AI58" s="64"/>
      <c r="AJ58" s="64"/>
      <c r="AK58" s="64"/>
      <c r="AL58" s="64"/>
      <c r="AM58" s="64"/>
      <c r="AN58" s="64"/>
      <c r="AO58" s="64"/>
      <c r="AP58" s="64"/>
      <c r="AQ58" s="64"/>
      <c r="AR58" s="64"/>
      <c r="AS58" s="64"/>
      <c r="AT58" s="64"/>
      <c r="AU58" s="64"/>
      <c r="AV58" s="64"/>
      <c r="AW58" s="64"/>
      <c r="AX58" s="64"/>
      <c r="AY58" s="64"/>
      <c r="AZ58" s="64"/>
      <c r="BA58" s="64"/>
      <c r="BB58" s="64"/>
      <c r="BC58" s="64"/>
      <c r="BD58" s="64"/>
      <c r="BE58" s="64"/>
    </row>
    <row r="59" spans="1:57" s="65" customFormat="1">
      <c r="A59" s="20"/>
      <c r="B59" s="6" t="s">
        <v>43</v>
      </c>
      <c r="C59" s="32"/>
      <c r="D59" s="32"/>
      <c r="E59" s="32"/>
      <c r="F59" s="32"/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64"/>
      <c r="S59" s="64"/>
      <c r="T59" s="64"/>
      <c r="U59" s="64"/>
      <c r="V59" s="64"/>
      <c r="W59" s="64"/>
      <c r="X59" s="64"/>
      <c r="Y59" s="64"/>
      <c r="Z59" s="64"/>
      <c r="AA59" s="64"/>
      <c r="AB59" s="64"/>
      <c r="AC59" s="64"/>
      <c r="AD59" s="64"/>
      <c r="AE59" s="64"/>
      <c r="AF59" s="64"/>
      <c r="AG59" s="64"/>
      <c r="AH59" s="64"/>
      <c r="AI59" s="64"/>
      <c r="AJ59" s="64"/>
      <c r="AK59" s="64"/>
      <c r="AL59" s="64"/>
      <c r="AM59" s="64"/>
      <c r="AN59" s="64"/>
      <c r="AO59" s="64"/>
      <c r="AP59" s="64"/>
      <c r="AQ59" s="64"/>
      <c r="AR59" s="64"/>
      <c r="AS59" s="64"/>
      <c r="AT59" s="64"/>
      <c r="AU59" s="64"/>
      <c r="AV59" s="64"/>
      <c r="AW59" s="64"/>
      <c r="AX59" s="64"/>
      <c r="AY59" s="64"/>
      <c r="AZ59" s="64"/>
      <c r="BA59" s="64"/>
      <c r="BB59" s="64"/>
      <c r="BC59" s="64"/>
      <c r="BD59" s="64"/>
      <c r="BE59" s="64"/>
    </row>
    <row r="60" spans="1:57" s="65" customFormat="1" ht="25.5">
      <c r="A60" s="20"/>
      <c r="B60" s="6" t="s">
        <v>91</v>
      </c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64"/>
      <c r="S60" s="64"/>
      <c r="T60" s="64"/>
      <c r="U60" s="64"/>
      <c r="V60" s="64"/>
      <c r="W60" s="64"/>
      <c r="X60" s="64"/>
      <c r="Y60" s="64"/>
      <c r="Z60" s="64"/>
      <c r="AA60" s="64"/>
      <c r="AB60" s="64"/>
      <c r="AC60" s="64"/>
      <c r="AD60" s="64"/>
      <c r="AE60" s="64"/>
      <c r="AF60" s="64"/>
      <c r="AG60" s="64"/>
      <c r="AH60" s="64"/>
      <c r="AI60" s="64"/>
      <c r="AJ60" s="64"/>
      <c r="AK60" s="64"/>
      <c r="AL60" s="64"/>
      <c r="AM60" s="64"/>
      <c r="AN60" s="64"/>
      <c r="AO60" s="64"/>
      <c r="AP60" s="64"/>
      <c r="AQ60" s="64"/>
      <c r="AR60" s="64"/>
      <c r="AS60" s="64"/>
      <c r="AT60" s="64"/>
      <c r="AU60" s="64"/>
      <c r="AV60" s="64"/>
      <c r="AW60" s="64"/>
      <c r="AX60" s="64"/>
      <c r="AY60" s="64"/>
      <c r="AZ60" s="64"/>
      <c r="BA60" s="64"/>
      <c r="BB60" s="64"/>
      <c r="BC60" s="64"/>
      <c r="BD60" s="64"/>
      <c r="BE60" s="64"/>
    </row>
    <row r="61" spans="1:57" s="65" customFormat="1">
      <c r="A61" s="11" t="s">
        <v>30</v>
      </c>
      <c r="B61" s="51" t="s">
        <v>73</v>
      </c>
      <c r="C61" s="38">
        <f>C57-C56</f>
        <v>0</v>
      </c>
      <c r="D61" s="38">
        <f>D57-C57</f>
        <v>0</v>
      </c>
      <c r="E61" s="38">
        <f t="shared" ref="E61:Q61" si="12">E57-D57</f>
        <v>0</v>
      </c>
      <c r="F61" s="38">
        <f t="shared" si="12"/>
        <v>0</v>
      </c>
      <c r="G61" s="38">
        <f t="shared" si="12"/>
        <v>0</v>
      </c>
      <c r="H61" s="38">
        <f t="shared" si="12"/>
        <v>0</v>
      </c>
      <c r="I61" s="38">
        <f t="shared" si="12"/>
        <v>0</v>
      </c>
      <c r="J61" s="38">
        <f t="shared" si="12"/>
        <v>0</v>
      </c>
      <c r="K61" s="38">
        <f t="shared" si="12"/>
        <v>0</v>
      </c>
      <c r="L61" s="38">
        <f t="shared" si="12"/>
        <v>0</v>
      </c>
      <c r="M61" s="38">
        <f t="shared" si="12"/>
        <v>0</v>
      </c>
      <c r="N61" s="38">
        <f t="shared" si="12"/>
        <v>0</v>
      </c>
      <c r="O61" s="38">
        <f t="shared" si="12"/>
        <v>0</v>
      </c>
      <c r="P61" s="38">
        <f t="shared" si="12"/>
        <v>0</v>
      </c>
      <c r="Q61" s="38">
        <f t="shared" si="12"/>
        <v>0</v>
      </c>
      <c r="R61" s="64"/>
      <c r="S61" s="64"/>
      <c r="T61" s="64"/>
      <c r="U61" s="64"/>
      <c r="V61" s="64"/>
      <c r="W61" s="64"/>
      <c r="X61" s="64"/>
      <c r="Y61" s="64"/>
      <c r="Z61" s="64"/>
      <c r="AA61" s="64"/>
      <c r="AB61" s="64"/>
      <c r="AC61" s="64"/>
      <c r="AD61" s="64"/>
      <c r="AE61" s="64"/>
      <c r="AF61" s="64"/>
      <c r="AG61" s="64"/>
      <c r="AH61" s="64"/>
      <c r="AI61" s="64"/>
      <c r="AJ61" s="64"/>
      <c r="AK61" s="64"/>
      <c r="AL61" s="64"/>
      <c r="AM61" s="64"/>
      <c r="AN61" s="64"/>
      <c r="AO61" s="64"/>
      <c r="AP61" s="64"/>
      <c r="AQ61" s="64"/>
      <c r="AR61" s="64"/>
      <c r="AS61" s="64"/>
      <c r="AT61" s="64"/>
      <c r="AU61" s="64"/>
      <c r="AV61" s="64"/>
      <c r="AW61" s="64"/>
      <c r="AX61" s="64"/>
      <c r="AY61" s="64"/>
      <c r="AZ61" s="64"/>
      <c r="BA61" s="64"/>
      <c r="BB61" s="64"/>
      <c r="BC61" s="64"/>
      <c r="BD61" s="64"/>
      <c r="BE61" s="64"/>
    </row>
    <row r="62" spans="1:57" s="65" customFormat="1">
      <c r="A62" s="21"/>
      <c r="B62" s="8"/>
      <c r="C62" s="28"/>
      <c r="D62" s="28"/>
      <c r="E62" s="28"/>
      <c r="F62" s="28"/>
      <c r="G62" s="28"/>
      <c r="H62" s="28"/>
      <c r="I62" s="28"/>
      <c r="J62" s="28"/>
      <c r="K62" s="28"/>
      <c r="L62" s="28"/>
      <c r="M62" s="28"/>
      <c r="N62" s="28"/>
      <c r="O62" s="28"/>
      <c r="P62" s="28"/>
      <c r="Q62" s="28"/>
      <c r="R62" s="64"/>
      <c r="S62" s="64"/>
      <c r="T62" s="64"/>
      <c r="U62" s="64"/>
      <c r="V62" s="64"/>
      <c r="W62" s="64"/>
      <c r="X62" s="64"/>
      <c r="Y62" s="64"/>
      <c r="Z62" s="64"/>
      <c r="AA62" s="64"/>
      <c r="AB62" s="64"/>
      <c r="AC62" s="64"/>
      <c r="AD62" s="64"/>
      <c r="AE62" s="64"/>
      <c r="AF62" s="64"/>
      <c r="AG62" s="64"/>
      <c r="AH62" s="64"/>
      <c r="AI62" s="64"/>
      <c r="AJ62" s="64"/>
      <c r="AK62" s="64"/>
      <c r="AL62" s="64"/>
      <c r="AM62" s="64"/>
      <c r="AN62" s="64"/>
      <c r="AO62" s="64"/>
      <c r="AP62" s="64"/>
      <c r="AQ62" s="64"/>
      <c r="AR62" s="64"/>
      <c r="AS62" s="64"/>
      <c r="AT62" s="64"/>
      <c r="AU62" s="64"/>
      <c r="AV62" s="64"/>
      <c r="AW62" s="64"/>
      <c r="AX62" s="64"/>
      <c r="AY62" s="64"/>
      <c r="AZ62" s="64"/>
      <c r="BA62" s="64"/>
      <c r="BB62" s="64"/>
      <c r="BC62" s="64"/>
      <c r="BD62" s="64"/>
      <c r="BE62" s="64"/>
    </row>
    <row r="63" spans="1:57">
      <c r="C63" s="72"/>
      <c r="D63" s="72"/>
      <c r="E63" s="72"/>
      <c r="F63" s="72"/>
      <c r="G63" s="72"/>
      <c r="H63" s="72"/>
      <c r="I63" s="72"/>
      <c r="J63" s="72"/>
      <c r="K63" s="72"/>
      <c r="L63" s="72"/>
      <c r="M63" s="72"/>
      <c r="N63" s="72"/>
    </row>
  </sheetData>
  <customSheetViews>
    <customSheetView guid="{8634C2BB-76FB-4039-B56C-6B628142ACCE}" scale="70" showPageBreaks="1" printArea="1" topLeftCell="A13">
      <selection activeCell="X37" sqref="X37"/>
      <pageMargins left="0.59055118110236227" right="0.59055118110236227" top="1.0629921259842521" bottom="0.62992125984251968" header="0.59055118110236227" footer="0.39370078740157483"/>
      <pageSetup paperSize="9" scale="39" pageOrder="overThenDown" orientation="landscape" horizontalDpi="300" verticalDpi="300" r:id="rId1"/>
      <headerFooter alignWithMargins="0">
        <oddHeader xml:space="preserve">&amp;L&amp;"Arial,Pogrubiony"&amp;16Dane wyjściowe do analizy finansowej 
</oddHeader>
        <oddFooter>&amp;CStrona &amp;P z &amp;N&amp;R&amp;A</oddFooter>
      </headerFooter>
    </customSheetView>
    <customSheetView guid="{6F4C57C8-5562-4709-9327-9573B39EDAF4}" showPageBreaks="1" printArea="1" topLeftCell="A34">
      <selection activeCell="E54" sqref="E54"/>
      <pageMargins left="0.59055118110236227" right="0.59055118110236227" top="1.0629921259842521" bottom="0.62992125984251968" header="0.59055118110236227" footer="0.39370078740157483"/>
      <pageSetup paperSize="9" scale="39" pageOrder="overThenDown" orientation="landscape" horizontalDpi="300" verticalDpi="300" r:id="rId2"/>
      <headerFooter alignWithMargins="0">
        <oddHeader xml:space="preserve">&amp;L&amp;"Arial,Pogrubiony"&amp;16Dane wyjściowe do analizy finansowej 
</oddHeader>
        <oddFooter>&amp;CStrona &amp;P z &amp;N&amp;R&amp;A</oddFooter>
      </headerFooter>
    </customSheetView>
    <customSheetView guid="{9EC9AAF8-31E5-417A-A928-3DBD93AA7952}" scale="90" showPageBreaks="1" printArea="1">
      <selection activeCell="E47" sqref="E47"/>
      <rowBreaks count="1" manualBreakCount="1">
        <brk id="24" max="16" man="1"/>
      </rowBreaks>
      <pageMargins left="0.59055118110236227" right="0.59055118110236227" top="1.0629921259842521" bottom="0.62992125984251968" header="0.59055118110236227" footer="0.39370078740157483"/>
      <pageSetup paperSize="9" scale="70" pageOrder="overThenDown" orientation="landscape" horizontalDpi="300" verticalDpi="300" r:id="rId3"/>
      <headerFooter alignWithMargins="0">
        <oddHeader xml:space="preserve">&amp;L&amp;"Arial,Pogrubiony"&amp;16Dane wyjściowe do analizy finansowej 
</oddHeader>
        <oddFooter>&amp;CStrona &amp;P z &amp;N&amp;R&amp;A</oddFooter>
      </headerFooter>
    </customSheetView>
    <customSheetView guid="{19015944-8DC3-4198-B28B-DDAFEE7C00D9}" scale="90" showPageBreaks="1" printArea="1" topLeftCell="N1">
      <selection activeCell="C1" sqref="C1:Q1048576"/>
      <rowBreaks count="1" manualBreakCount="1">
        <brk id="24" max="16" man="1"/>
      </rowBreaks>
      <pageMargins left="0.59055118110236227" right="0.59055118110236227" top="1.0629921259842521" bottom="0.62992125984251968" header="0.59055118110236227" footer="0.39370078740157483"/>
      <pageSetup paperSize="9" scale="70" pageOrder="overThenDown" orientation="landscape" verticalDpi="300" r:id="rId4"/>
      <headerFooter alignWithMargins="0">
        <oddHeader xml:space="preserve">&amp;L&amp;"Arial,Pogrubiony"&amp;16Dane wyjściowe do analizy finansowej 
</oddHeader>
        <oddFooter>&amp;CStrona &amp;P z &amp;N&amp;R&amp;A</oddFooter>
      </headerFooter>
    </customSheetView>
    <customSheetView guid="{F7D79B8D-92A2-4094-827A-AE8F90DE993F}" scale="90" topLeftCell="A25">
      <selection activeCell="F53" sqref="F53"/>
      <rowBreaks count="1" manualBreakCount="1">
        <brk id="24" max="16" man="1"/>
      </rowBreaks>
      <pageMargins left="0.59055118110236227" right="0.59055118110236227" top="1.0629921259842521" bottom="0.62992125984251968" header="0.59055118110236227" footer="0.39370078740157483"/>
      <pageSetup paperSize="9" scale="70" pageOrder="overThenDown" orientation="landscape" horizontalDpi="300" verticalDpi="300" r:id="rId5"/>
      <headerFooter alignWithMargins="0">
        <oddHeader xml:space="preserve">&amp;L&amp;"Arial,Pogrubiony"&amp;16Dane wyjściowe do analizy finansowej 
</oddHeader>
        <oddFooter>&amp;CStrona &amp;P z &amp;N&amp;R&amp;A</oddFooter>
      </headerFooter>
    </customSheetView>
    <customSheetView guid="{6D8ACA1D-6FAD-497E-8DEE-A33C8B954C59}" topLeftCell="A34">
      <selection activeCell="J58" sqref="J58"/>
      <pageMargins left="0.59055118110236227" right="0.59055118110236227" top="1.0629921259842521" bottom="0.62992125984251968" header="0.59055118110236227" footer="0.39370078740157483"/>
      <pageSetup paperSize="9" scale="39" pageOrder="overThenDown" orientation="landscape" horizontalDpi="300" verticalDpi="300" r:id="rId6"/>
      <headerFooter alignWithMargins="0">
        <oddHeader xml:space="preserve">&amp;L&amp;"Arial,Pogrubiony"&amp;16Dane wyjściowe do analizy finansowej 
</oddHeader>
        <oddFooter>&amp;CStrona &amp;P z &amp;N&amp;R&amp;A</oddFooter>
      </headerFooter>
    </customSheetView>
    <customSheetView guid="{E0009F4F-48B6-4F1C-908A-7AA9220F9FEE}" scale="70" showPageBreaks="1" printArea="1" topLeftCell="A13">
      <selection activeCell="V44" sqref="V44"/>
      <pageMargins left="0.59055118110236227" right="0.59055118110236227" top="1.0629921259842521" bottom="0.62992125984251968" header="0.59055118110236227" footer="0.39370078740157483"/>
      <pageSetup paperSize="9" scale="39" pageOrder="overThenDown" orientation="landscape" horizontalDpi="300" verticalDpi="300" r:id="rId7"/>
      <headerFooter alignWithMargins="0">
        <oddHeader xml:space="preserve">&amp;L&amp;"Arial,Pogrubiony"&amp;16Dane wyjściowe do analizy finansowej 
</oddHeader>
        <oddFooter>&amp;CStrona &amp;P z &amp;N&amp;R&amp;A</oddFooter>
      </headerFooter>
    </customSheetView>
  </customSheetViews>
  <mergeCells count="2">
    <mergeCell ref="D40:G40"/>
    <mergeCell ref="D34:G34"/>
  </mergeCells>
  <phoneticPr fontId="0" type="noConversion"/>
  <pageMargins left="0.59055118110236227" right="0.59055118110236227" top="1.0629921259842521" bottom="0.62992125984251968" header="0.59055118110236227" footer="0.39370078740157483"/>
  <pageSetup paperSize="9" scale="39" pageOrder="overThenDown" orientation="landscape" r:id="rId8"/>
  <headerFooter alignWithMargins="0">
    <oddHeader xml:space="preserve">&amp;L&amp;"Arial,Pogrubiony"&amp;16Dane wyjściowe do analizy finansowej 
</oddHeader>
    <oddFooter>&amp;CStrona &amp;P z &amp;N&amp;R&amp;A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75"/>
  <sheetViews>
    <sheetView topLeftCell="A28" zoomScale="90" zoomScaleNormal="90" zoomScaleSheetLayoutView="40" workbookViewId="0">
      <selection activeCell="B10" sqref="B10"/>
    </sheetView>
  </sheetViews>
  <sheetFormatPr defaultRowHeight="12.75"/>
  <cols>
    <col min="1" max="1" width="4.140625" style="41" customWidth="1"/>
    <col min="2" max="2" width="50.85546875" style="41" customWidth="1"/>
    <col min="3" max="3" width="15.85546875" style="40" customWidth="1"/>
    <col min="4" max="17" width="15.85546875" style="41" customWidth="1"/>
    <col min="18" max="16384" width="9.140625" style="41"/>
  </cols>
  <sheetData>
    <row r="1" spans="1:17" ht="62.25" customHeight="1" thickBot="1">
      <c r="B1" s="151"/>
      <c r="C1" s="410" t="s">
        <v>331</v>
      </c>
      <c r="D1" s="411"/>
      <c r="E1" s="411"/>
      <c r="F1" s="411"/>
      <c r="G1" s="411"/>
      <c r="H1" s="411"/>
      <c r="I1" s="412"/>
    </row>
    <row r="3" spans="1:17" s="155" customFormat="1" ht="18">
      <c r="A3" s="152" t="s">
        <v>48</v>
      </c>
      <c r="B3" s="153" t="s">
        <v>142</v>
      </c>
      <c r="C3" s="154"/>
    </row>
    <row r="4" spans="1:17" s="155" customFormat="1" ht="12.75" customHeight="1">
      <c r="A4" s="152"/>
      <c r="B4" s="153"/>
      <c r="C4" s="154"/>
    </row>
    <row r="5" spans="1:17" s="42" customFormat="1">
      <c r="A5" s="156" t="s">
        <v>338</v>
      </c>
      <c r="B5" s="157"/>
      <c r="C5" s="158"/>
      <c r="D5" s="159"/>
      <c r="E5" s="159"/>
      <c r="F5" s="159"/>
      <c r="G5" s="159"/>
      <c r="H5" s="159"/>
      <c r="I5" s="159"/>
      <c r="J5" s="159"/>
      <c r="K5" s="159"/>
      <c r="L5" s="159"/>
      <c r="M5" s="159"/>
      <c r="N5" s="159"/>
      <c r="O5" s="159"/>
      <c r="P5" s="159"/>
      <c r="Q5" s="159"/>
    </row>
    <row r="6" spans="1:17" s="42" customFormat="1">
      <c r="A6" s="160"/>
      <c r="B6" s="160" t="s">
        <v>143</v>
      </c>
      <c r="C6" s="161" t="s">
        <v>24</v>
      </c>
      <c r="D6" s="162" t="s">
        <v>24</v>
      </c>
      <c r="E6" s="162" t="s">
        <v>24</v>
      </c>
      <c r="F6" s="162" t="s">
        <v>24</v>
      </c>
      <c r="G6" s="162" t="s">
        <v>24</v>
      </c>
      <c r="H6" s="162" t="s">
        <v>24</v>
      </c>
      <c r="I6" s="162" t="s">
        <v>24</v>
      </c>
      <c r="J6" s="162" t="s">
        <v>24</v>
      </c>
      <c r="K6" s="162" t="s">
        <v>24</v>
      </c>
      <c r="L6" s="162" t="s">
        <v>24</v>
      </c>
      <c r="M6" s="162" t="s">
        <v>24</v>
      </c>
      <c r="N6" s="162" t="s">
        <v>24</v>
      </c>
      <c r="O6" s="162" t="s">
        <v>24</v>
      </c>
      <c r="P6" s="162" t="s">
        <v>24</v>
      </c>
      <c r="Q6" s="162" t="s">
        <v>24</v>
      </c>
    </row>
    <row r="7" spans="1:17" s="166" customFormat="1" ht="25.5">
      <c r="A7" s="163" t="s">
        <v>27</v>
      </c>
      <c r="B7" s="164" t="s">
        <v>144</v>
      </c>
      <c r="C7" s="165"/>
      <c r="D7" s="165"/>
      <c r="E7" s="165"/>
      <c r="F7" s="165"/>
      <c r="G7" s="165"/>
      <c r="H7" s="165"/>
      <c r="I7" s="165"/>
      <c r="J7" s="165"/>
      <c r="K7" s="165"/>
      <c r="L7" s="165"/>
      <c r="M7" s="165"/>
      <c r="N7" s="165"/>
      <c r="O7" s="165"/>
      <c r="P7" s="165"/>
      <c r="Q7" s="165"/>
    </row>
    <row r="8" spans="1:17" s="166" customFormat="1">
      <c r="A8" s="167" t="s">
        <v>30</v>
      </c>
      <c r="B8" s="168" t="s">
        <v>145</v>
      </c>
      <c r="C8" s="169">
        <f t="shared" ref="C8:Q8" si="0">SUM(C7:C7)</f>
        <v>0</v>
      </c>
      <c r="D8" s="169">
        <f t="shared" si="0"/>
        <v>0</v>
      </c>
      <c r="E8" s="169">
        <f t="shared" si="0"/>
        <v>0</v>
      </c>
      <c r="F8" s="169">
        <f t="shared" si="0"/>
        <v>0</v>
      </c>
      <c r="G8" s="169">
        <f t="shared" si="0"/>
        <v>0</v>
      </c>
      <c r="H8" s="169">
        <f t="shared" si="0"/>
        <v>0</v>
      </c>
      <c r="I8" s="169">
        <f t="shared" si="0"/>
        <v>0</v>
      </c>
      <c r="J8" s="169">
        <f t="shared" si="0"/>
        <v>0</v>
      </c>
      <c r="K8" s="169">
        <f t="shared" si="0"/>
        <v>0</v>
      </c>
      <c r="L8" s="169">
        <f t="shared" si="0"/>
        <v>0</v>
      </c>
      <c r="M8" s="169">
        <f t="shared" si="0"/>
        <v>0</v>
      </c>
      <c r="N8" s="169">
        <f t="shared" si="0"/>
        <v>0</v>
      </c>
      <c r="O8" s="169">
        <f t="shared" si="0"/>
        <v>0</v>
      </c>
      <c r="P8" s="169">
        <f t="shared" si="0"/>
        <v>0</v>
      </c>
      <c r="Q8" s="169">
        <f t="shared" si="0"/>
        <v>0</v>
      </c>
    </row>
    <row r="9" spans="1:17" s="166" customFormat="1">
      <c r="A9" s="163" t="s">
        <v>44</v>
      </c>
      <c r="B9" s="282" t="s">
        <v>146</v>
      </c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</row>
    <row r="10" spans="1:17" s="42" customFormat="1">
      <c r="A10" s="170" t="s">
        <v>45</v>
      </c>
      <c r="B10" s="43" t="s">
        <v>72</v>
      </c>
      <c r="C10" s="165"/>
      <c r="D10" s="165"/>
      <c r="E10" s="165"/>
      <c r="F10" s="165"/>
      <c r="G10" s="165"/>
      <c r="H10" s="165"/>
      <c r="I10" s="165"/>
      <c r="J10" s="165"/>
      <c r="K10" s="165"/>
      <c r="L10" s="165"/>
      <c r="M10" s="165"/>
      <c r="N10" s="165"/>
      <c r="O10" s="165"/>
      <c r="P10" s="165"/>
      <c r="Q10" s="165"/>
    </row>
    <row r="11" spans="1:17" s="166" customFormat="1">
      <c r="A11" s="167" t="s">
        <v>287</v>
      </c>
      <c r="B11" s="168" t="s">
        <v>290</v>
      </c>
      <c r="C11" s="169">
        <f t="shared" ref="C11:Q11" si="1">SUM(C9:C10)</f>
        <v>0</v>
      </c>
      <c r="D11" s="169">
        <f t="shared" si="1"/>
        <v>0</v>
      </c>
      <c r="E11" s="169">
        <f t="shared" si="1"/>
        <v>0</v>
      </c>
      <c r="F11" s="169">
        <f t="shared" si="1"/>
        <v>0</v>
      </c>
      <c r="G11" s="169">
        <f t="shared" si="1"/>
        <v>0</v>
      </c>
      <c r="H11" s="169">
        <f t="shared" si="1"/>
        <v>0</v>
      </c>
      <c r="I11" s="169">
        <f t="shared" si="1"/>
        <v>0</v>
      </c>
      <c r="J11" s="169">
        <f t="shared" si="1"/>
        <v>0</v>
      </c>
      <c r="K11" s="169">
        <f t="shared" si="1"/>
        <v>0</v>
      </c>
      <c r="L11" s="169">
        <f t="shared" si="1"/>
        <v>0</v>
      </c>
      <c r="M11" s="169">
        <f t="shared" si="1"/>
        <v>0</v>
      </c>
      <c r="N11" s="169">
        <f t="shared" si="1"/>
        <v>0</v>
      </c>
      <c r="O11" s="169">
        <f t="shared" si="1"/>
        <v>0</v>
      </c>
      <c r="P11" s="169">
        <f t="shared" si="1"/>
        <v>0</v>
      </c>
      <c r="Q11" s="169">
        <f t="shared" si="1"/>
        <v>0</v>
      </c>
    </row>
    <row r="12" spans="1:17" s="166" customFormat="1">
      <c r="A12" s="167" t="s">
        <v>102</v>
      </c>
      <c r="B12" s="168" t="s">
        <v>289</v>
      </c>
      <c r="C12" s="169">
        <f t="shared" ref="C12:Q12" si="2">C8-C11</f>
        <v>0</v>
      </c>
      <c r="D12" s="169">
        <f t="shared" si="2"/>
        <v>0</v>
      </c>
      <c r="E12" s="169">
        <f t="shared" si="2"/>
        <v>0</v>
      </c>
      <c r="F12" s="169">
        <f t="shared" si="2"/>
        <v>0</v>
      </c>
      <c r="G12" s="169">
        <f t="shared" si="2"/>
        <v>0</v>
      </c>
      <c r="H12" s="169">
        <f t="shared" si="2"/>
        <v>0</v>
      </c>
      <c r="I12" s="169">
        <f t="shared" si="2"/>
        <v>0</v>
      </c>
      <c r="J12" s="169">
        <f t="shared" si="2"/>
        <v>0</v>
      </c>
      <c r="K12" s="169">
        <f t="shared" si="2"/>
        <v>0</v>
      </c>
      <c r="L12" s="169">
        <f t="shared" si="2"/>
        <v>0</v>
      </c>
      <c r="M12" s="169">
        <f t="shared" si="2"/>
        <v>0</v>
      </c>
      <c r="N12" s="169">
        <f t="shared" si="2"/>
        <v>0</v>
      </c>
      <c r="O12" s="169">
        <f t="shared" si="2"/>
        <v>0</v>
      </c>
      <c r="P12" s="169">
        <f t="shared" si="2"/>
        <v>0</v>
      </c>
      <c r="Q12" s="169">
        <f t="shared" si="2"/>
        <v>0</v>
      </c>
    </row>
    <row r="13" spans="1:17" s="175" customFormat="1" ht="15.75">
      <c r="A13" s="171" t="s">
        <v>147</v>
      </c>
      <c r="B13" s="172" t="s">
        <v>286</v>
      </c>
      <c r="C13" s="173">
        <f>1</f>
        <v>1</v>
      </c>
      <c r="D13" s="174">
        <f>C13/(1+0.04)</f>
        <v>0.96153846153846145</v>
      </c>
      <c r="E13" s="174">
        <f t="shared" ref="E13:Q13" si="3">D13/(1+0.04)</f>
        <v>0.92455621301775137</v>
      </c>
      <c r="F13" s="174">
        <f t="shared" si="3"/>
        <v>0.88899635867091475</v>
      </c>
      <c r="G13" s="174">
        <f t="shared" si="3"/>
        <v>0.85480419102972571</v>
      </c>
      <c r="H13" s="174">
        <f t="shared" si="3"/>
        <v>0.82192710675935166</v>
      </c>
      <c r="I13" s="174">
        <f t="shared" si="3"/>
        <v>0.79031452573014582</v>
      </c>
      <c r="J13" s="174">
        <f t="shared" si="3"/>
        <v>0.75991781320206331</v>
      </c>
      <c r="K13" s="174">
        <f t="shared" si="3"/>
        <v>0.73069020500198389</v>
      </c>
      <c r="L13" s="174">
        <f t="shared" si="3"/>
        <v>0.70258673557883067</v>
      </c>
      <c r="M13" s="174">
        <f t="shared" si="3"/>
        <v>0.67556416882579873</v>
      </c>
      <c r="N13" s="174">
        <f t="shared" si="3"/>
        <v>0.64958093156326802</v>
      </c>
      <c r="O13" s="174">
        <f t="shared" si="3"/>
        <v>0.62459704958006534</v>
      </c>
      <c r="P13" s="174">
        <f t="shared" si="3"/>
        <v>0.60057408613467822</v>
      </c>
      <c r="Q13" s="174">
        <f t="shared" si="3"/>
        <v>0.57747508282180593</v>
      </c>
    </row>
    <row r="14" spans="1:17" s="166" customFormat="1">
      <c r="A14" s="167" t="s">
        <v>148</v>
      </c>
      <c r="B14" s="168" t="s">
        <v>288</v>
      </c>
      <c r="C14" s="169">
        <f>C12*C13</f>
        <v>0</v>
      </c>
      <c r="D14" s="169">
        <f t="shared" ref="D14:Q14" si="4">D12*D13</f>
        <v>0</v>
      </c>
      <c r="E14" s="169">
        <f t="shared" si="4"/>
        <v>0</v>
      </c>
      <c r="F14" s="169">
        <f t="shared" si="4"/>
        <v>0</v>
      </c>
      <c r="G14" s="169">
        <f t="shared" si="4"/>
        <v>0</v>
      </c>
      <c r="H14" s="169">
        <f t="shared" si="4"/>
        <v>0</v>
      </c>
      <c r="I14" s="169">
        <f t="shared" si="4"/>
        <v>0</v>
      </c>
      <c r="J14" s="169">
        <f t="shared" si="4"/>
        <v>0</v>
      </c>
      <c r="K14" s="169">
        <f t="shared" si="4"/>
        <v>0</v>
      </c>
      <c r="L14" s="169">
        <f t="shared" si="4"/>
        <v>0</v>
      </c>
      <c r="M14" s="169">
        <f t="shared" si="4"/>
        <v>0</v>
      </c>
      <c r="N14" s="169">
        <f t="shared" si="4"/>
        <v>0</v>
      </c>
      <c r="O14" s="169">
        <f t="shared" si="4"/>
        <v>0</v>
      </c>
      <c r="P14" s="169">
        <f t="shared" si="4"/>
        <v>0</v>
      </c>
      <c r="Q14" s="169">
        <f t="shared" si="4"/>
        <v>0</v>
      </c>
    </row>
    <row r="15" spans="1:17" s="166" customFormat="1" ht="18" customHeight="1">
      <c r="A15" s="176"/>
      <c r="B15" s="177" t="s">
        <v>150</v>
      </c>
      <c r="C15" s="178">
        <f>SUM(C14:Q14)</f>
        <v>0</v>
      </c>
      <c r="D15" s="179"/>
      <c r="E15" s="179"/>
      <c r="F15" s="179"/>
      <c r="G15" s="179"/>
      <c r="H15" s="179"/>
      <c r="I15" s="179"/>
      <c r="J15" s="179"/>
      <c r="K15" s="179"/>
      <c r="L15" s="179"/>
      <c r="M15" s="179"/>
      <c r="N15" s="179"/>
      <c r="O15" s="179"/>
      <c r="P15" s="179"/>
      <c r="Q15" s="179"/>
    </row>
    <row r="16" spans="1:17" ht="13.5" thickBot="1"/>
    <row r="17" spans="1:9" ht="39" customHeight="1">
      <c r="C17" s="413" t="s">
        <v>292</v>
      </c>
      <c r="D17" s="414"/>
      <c r="E17" s="414"/>
      <c r="F17" s="414"/>
      <c r="G17" s="414"/>
      <c r="H17" s="414"/>
      <c r="I17" s="415"/>
    </row>
    <row r="18" spans="1:9" ht="40.5" customHeight="1" thickBot="1">
      <c r="C18" s="416" t="s">
        <v>336</v>
      </c>
      <c r="D18" s="417"/>
      <c r="E18" s="417"/>
      <c r="F18" s="417"/>
      <c r="G18" s="417"/>
      <c r="H18" s="417"/>
      <c r="I18" s="418"/>
    </row>
    <row r="20" spans="1:9" ht="18.75">
      <c r="A20" s="152" t="s">
        <v>50</v>
      </c>
      <c r="B20" s="153" t="s">
        <v>151</v>
      </c>
      <c r="C20" s="154"/>
      <c r="E20" s="323" t="s">
        <v>329</v>
      </c>
      <c r="F20" s="324"/>
      <c r="G20" s="324"/>
      <c r="H20" s="324"/>
      <c r="I20" s="324"/>
    </row>
    <row r="21" spans="1:9">
      <c r="E21" s="403" t="s">
        <v>333</v>
      </c>
      <c r="F21" s="403"/>
      <c r="G21" s="403"/>
      <c r="H21" s="403"/>
      <c r="I21" s="181"/>
    </row>
    <row r="22" spans="1:9">
      <c r="A22" s="182"/>
      <c r="B22" s="183" t="s">
        <v>152</v>
      </c>
      <c r="C22" s="184"/>
      <c r="E22" s="185"/>
      <c r="F22" s="185"/>
      <c r="G22" s="185"/>
      <c r="H22" s="185"/>
      <c r="I22" s="185"/>
    </row>
    <row r="23" spans="1:9">
      <c r="A23" s="182"/>
      <c r="B23" s="183" t="s">
        <v>153</v>
      </c>
      <c r="C23" s="184"/>
      <c r="E23" s="403" t="s">
        <v>154</v>
      </c>
      <c r="F23" s="403"/>
      <c r="G23" s="403"/>
      <c r="H23" s="403"/>
      <c r="I23" s="181"/>
    </row>
    <row r="24" spans="1:9" ht="25.5">
      <c r="A24" s="182"/>
      <c r="B24" s="186" t="s">
        <v>155</v>
      </c>
      <c r="C24" s="69">
        <f>C23*C22</f>
        <v>0</v>
      </c>
    </row>
    <row r="25" spans="1:9">
      <c r="E25" s="403" t="s">
        <v>334</v>
      </c>
      <c r="F25" s="403"/>
      <c r="G25" s="403"/>
      <c r="H25" s="403"/>
      <c r="I25" s="187"/>
    </row>
    <row r="26" spans="1:9" s="155" customFormat="1" ht="18">
      <c r="A26" s="152" t="s">
        <v>51</v>
      </c>
      <c r="B26" s="153" t="s">
        <v>157</v>
      </c>
      <c r="C26" s="154"/>
      <c r="E26" s="188"/>
      <c r="F26" s="188"/>
      <c r="G26" s="188"/>
      <c r="H26" s="188"/>
      <c r="I26" s="189"/>
    </row>
    <row r="27" spans="1:9">
      <c r="E27" s="404" t="s">
        <v>156</v>
      </c>
      <c r="F27" s="405"/>
      <c r="G27" s="405"/>
      <c r="H27" s="406"/>
      <c r="I27" s="181"/>
    </row>
    <row r="28" spans="1:9">
      <c r="B28" s="190" t="s">
        <v>158</v>
      </c>
      <c r="C28" s="191"/>
      <c r="E28" s="42"/>
      <c r="F28" s="42"/>
      <c r="G28" s="42"/>
      <c r="H28" s="42"/>
      <c r="I28" s="192"/>
    </row>
    <row r="29" spans="1:9">
      <c r="B29" s="190" t="s">
        <v>153</v>
      </c>
      <c r="C29" s="191"/>
      <c r="E29" s="407" t="s">
        <v>159</v>
      </c>
      <c r="F29" s="408"/>
      <c r="G29" s="408"/>
      <c r="H29" s="409"/>
      <c r="I29" s="193"/>
    </row>
    <row r="30" spans="1:9" ht="25.5">
      <c r="B30" s="194" t="s">
        <v>160</v>
      </c>
      <c r="C30" s="195">
        <f>C29*C28</f>
        <v>0</v>
      </c>
      <c r="E30" s="196"/>
      <c r="F30" s="196"/>
      <c r="G30" s="196"/>
      <c r="H30" s="196"/>
      <c r="I30" s="197"/>
    </row>
    <row r="31" spans="1:9" ht="21" customHeight="1">
      <c r="E31" s="403" t="s">
        <v>161</v>
      </c>
      <c r="F31" s="403"/>
      <c r="G31" s="403"/>
      <c r="H31" s="403"/>
      <c r="I31" s="198"/>
    </row>
    <row r="32" spans="1:9" ht="17.25" customHeight="1"/>
    <row r="33" spans="1:17" s="155" customFormat="1" ht="18">
      <c r="A33" s="152" t="s">
        <v>52</v>
      </c>
      <c r="B33" s="153" t="s">
        <v>343</v>
      </c>
      <c r="C33" s="154"/>
    </row>
    <row r="34" spans="1:17" s="155" customFormat="1" ht="18">
      <c r="A34" s="152"/>
      <c r="B34" s="153"/>
      <c r="C34" s="154"/>
      <c r="E34" s="196"/>
      <c r="F34" s="196"/>
      <c r="G34" s="196"/>
      <c r="H34" s="196"/>
      <c r="I34" s="197"/>
    </row>
    <row r="35" spans="1:17" s="42" customFormat="1">
      <c r="A35" s="156" t="s">
        <v>339</v>
      </c>
      <c r="B35" s="156"/>
      <c r="C35" s="158"/>
      <c r="D35" s="159"/>
      <c r="J35" s="159"/>
      <c r="K35" s="159"/>
      <c r="L35" s="159"/>
      <c r="M35" s="159"/>
      <c r="N35" s="159"/>
      <c r="O35" s="159"/>
      <c r="P35" s="159"/>
      <c r="Q35" s="159"/>
    </row>
    <row r="36" spans="1:17" s="42" customFormat="1">
      <c r="A36" s="160"/>
      <c r="B36" s="160" t="s">
        <v>143</v>
      </c>
      <c r="C36" s="161" t="s">
        <v>24</v>
      </c>
      <c r="D36" s="162" t="s">
        <v>24</v>
      </c>
      <c r="E36" s="162" t="s">
        <v>24</v>
      </c>
      <c r="F36" s="162" t="s">
        <v>24</v>
      </c>
      <c r="G36" s="162" t="s">
        <v>24</v>
      </c>
      <c r="H36" s="162" t="s">
        <v>24</v>
      </c>
      <c r="I36" s="162" t="s">
        <v>24</v>
      </c>
      <c r="J36" s="162" t="s">
        <v>24</v>
      </c>
      <c r="K36" s="162" t="s">
        <v>24</v>
      </c>
      <c r="L36" s="162" t="s">
        <v>24</v>
      </c>
      <c r="M36" s="162" t="s">
        <v>24</v>
      </c>
      <c r="N36" s="162" t="s">
        <v>24</v>
      </c>
      <c r="O36" s="162" t="s">
        <v>24</v>
      </c>
      <c r="P36" s="162" t="s">
        <v>24</v>
      </c>
      <c r="Q36" s="162" t="s">
        <v>24</v>
      </c>
    </row>
    <row r="37" spans="1:17" s="166" customFormat="1" ht="25.5">
      <c r="A37" s="163" t="s">
        <v>27</v>
      </c>
      <c r="B37" s="164" t="s">
        <v>144</v>
      </c>
      <c r="C37" s="165"/>
      <c r="D37" s="165"/>
      <c r="E37" s="165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</row>
    <row r="38" spans="1:17" s="166" customFormat="1">
      <c r="A38" s="163" t="s">
        <v>30</v>
      </c>
      <c r="B38" s="164" t="s">
        <v>21</v>
      </c>
      <c r="C38" s="165"/>
      <c r="D38" s="165"/>
      <c r="E38" s="165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</row>
    <row r="39" spans="1:17" s="166" customFormat="1">
      <c r="A39" s="167" t="s">
        <v>44</v>
      </c>
      <c r="B39" s="168" t="s">
        <v>162</v>
      </c>
      <c r="C39" s="169">
        <f>SUM(C37:C38)</f>
        <v>0</v>
      </c>
      <c r="D39" s="169">
        <f t="shared" ref="D39:Q39" si="5">SUM(D37:D38)</f>
        <v>0</v>
      </c>
      <c r="E39" s="169">
        <f t="shared" si="5"/>
        <v>0</v>
      </c>
      <c r="F39" s="169">
        <f t="shared" si="5"/>
        <v>0</v>
      </c>
      <c r="G39" s="169">
        <f t="shared" si="5"/>
        <v>0</v>
      </c>
      <c r="H39" s="169">
        <f t="shared" si="5"/>
        <v>0</v>
      </c>
      <c r="I39" s="169">
        <f t="shared" si="5"/>
        <v>0</v>
      </c>
      <c r="J39" s="169">
        <f t="shared" si="5"/>
        <v>0</v>
      </c>
      <c r="K39" s="169">
        <f t="shared" si="5"/>
        <v>0</v>
      </c>
      <c r="L39" s="169">
        <f t="shared" si="5"/>
        <v>0</v>
      </c>
      <c r="M39" s="169">
        <f t="shared" si="5"/>
        <v>0</v>
      </c>
      <c r="N39" s="169">
        <f t="shared" si="5"/>
        <v>0</v>
      </c>
      <c r="O39" s="169">
        <f t="shared" si="5"/>
        <v>0</v>
      </c>
      <c r="P39" s="169">
        <f t="shared" si="5"/>
        <v>0</v>
      </c>
      <c r="Q39" s="169">
        <f t="shared" si="5"/>
        <v>0</v>
      </c>
    </row>
    <row r="40" spans="1:17" s="166" customFormat="1">
      <c r="A40" s="163" t="s">
        <v>45</v>
      </c>
      <c r="B40" s="164" t="s">
        <v>146</v>
      </c>
      <c r="C40" s="165"/>
      <c r="D40" s="165"/>
      <c r="E40" s="165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</row>
    <row r="41" spans="1:17" s="42" customFormat="1">
      <c r="A41" s="149" t="s">
        <v>71</v>
      </c>
      <c r="B41" s="43" t="s">
        <v>72</v>
      </c>
      <c r="C41" s="165"/>
      <c r="D41" s="165"/>
      <c r="E41" s="165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</row>
    <row r="42" spans="1:17" s="166" customFormat="1">
      <c r="A42" s="167" t="s">
        <v>102</v>
      </c>
      <c r="B42" s="168" t="s">
        <v>340</v>
      </c>
      <c r="C42" s="169">
        <f t="shared" ref="C42:Q42" si="6">SUM(C40:C41)</f>
        <v>0</v>
      </c>
      <c r="D42" s="169">
        <f t="shared" si="6"/>
        <v>0</v>
      </c>
      <c r="E42" s="169">
        <f t="shared" si="6"/>
        <v>0</v>
      </c>
      <c r="F42" s="169">
        <f t="shared" si="6"/>
        <v>0</v>
      </c>
      <c r="G42" s="169">
        <f t="shared" si="6"/>
        <v>0</v>
      </c>
      <c r="H42" s="169">
        <f t="shared" si="6"/>
        <v>0</v>
      </c>
      <c r="I42" s="169">
        <f t="shared" si="6"/>
        <v>0</v>
      </c>
      <c r="J42" s="169">
        <f t="shared" si="6"/>
        <v>0</v>
      </c>
      <c r="K42" s="169">
        <f t="shared" si="6"/>
        <v>0</v>
      </c>
      <c r="L42" s="169">
        <f t="shared" si="6"/>
        <v>0</v>
      </c>
      <c r="M42" s="169">
        <f t="shared" si="6"/>
        <v>0</v>
      </c>
      <c r="N42" s="169">
        <f t="shared" si="6"/>
        <v>0</v>
      </c>
      <c r="O42" s="169">
        <f t="shared" si="6"/>
        <v>0</v>
      </c>
      <c r="P42" s="169">
        <f t="shared" si="6"/>
        <v>0</v>
      </c>
      <c r="Q42" s="169">
        <f t="shared" si="6"/>
        <v>0</v>
      </c>
    </row>
    <row r="43" spans="1:17" s="166" customFormat="1">
      <c r="A43" s="167" t="s">
        <v>147</v>
      </c>
      <c r="B43" s="168" t="s">
        <v>341</v>
      </c>
      <c r="C43" s="169">
        <f t="shared" ref="C43:Q43" si="7">C39-C42</f>
        <v>0</v>
      </c>
      <c r="D43" s="169">
        <f t="shared" si="7"/>
        <v>0</v>
      </c>
      <c r="E43" s="169">
        <f t="shared" si="7"/>
        <v>0</v>
      </c>
      <c r="F43" s="169">
        <f t="shared" si="7"/>
        <v>0</v>
      </c>
      <c r="G43" s="169">
        <f t="shared" si="7"/>
        <v>0</v>
      </c>
      <c r="H43" s="169">
        <f t="shared" si="7"/>
        <v>0</v>
      </c>
      <c r="I43" s="169">
        <f t="shared" si="7"/>
        <v>0</v>
      </c>
      <c r="J43" s="169">
        <f t="shared" si="7"/>
        <v>0</v>
      </c>
      <c r="K43" s="169">
        <f t="shared" si="7"/>
        <v>0</v>
      </c>
      <c r="L43" s="169">
        <f t="shared" si="7"/>
        <v>0</v>
      </c>
      <c r="M43" s="169">
        <f t="shared" si="7"/>
        <v>0</v>
      </c>
      <c r="N43" s="169">
        <f t="shared" si="7"/>
        <v>0</v>
      </c>
      <c r="O43" s="169">
        <f t="shared" si="7"/>
        <v>0</v>
      </c>
      <c r="P43" s="169">
        <f t="shared" si="7"/>
        <v>0</v>
      </c>
      <c r="Q43" s="169">
        <f t="shared" si="7"/>
        <v>0</v>
      </c>
    </row>
    <row r="44" spans="1:17" s="175" customFormat="1" ht="15.75">
      <c r="A44" s="171" t="s">
        <v>148</v>
      </c>
      <c r="B44" s="172" t="s">
        <v>286</v>
      </c>
      <c r="C44" s="173">
        <v>1</v>
      </c>
      <c r="D44" s="174">
        <f>C44/(1+0.04)</f>
        <v>0.96153846153846145</v>
      </c>
      <c r="E44" s="174">
        <f t="shared" ref="E44:Q44" si="8">D44/(1+0.04)</f>
        <v>0.92455621301775137</v>
      </c>
      <c r="F44" s="174">
        <f t="shared" si="8"/>
        <v>0.88899635867091475</v>
      </c>
      <c r="G44" s="174">
        <f t="shared" si="8"/>
        <v>0.85480419102972571</v>
      </c>
      <c r="H44" s="174">
        <f t="shared" si="8"/>
        <v>0.82192710675935166</v>
      </c>
      <c r="I44" s="174">
        <f t="shared" si="8"/>
        <v>0.79031452573014582</v>
      </c>
      <c r="J44" s="174">
        <f t="shared" si="8"/>
        <v>0.75991781320206331</v>
      </c>
      <c r="K44" s="174">
        <f t="shared" si="8"/>
        <v>0.73069020500198389</v>
      </c>
      <c r="L44" s="174">
        <f t="shared" si="8"/>
        <v>0.70258673557883067</v>
      </c>
      <c r="M44" s="174">
        <f t="shared" si="8"/>
        <v>0.67556416882579873</v>
      </c>
      <c r="N44" s="174">
        <f t="shared" si="8"/>
        <v>0.64958093156326802</v>
      </c>
      <c r="O44" s="174">
        <f t="shared" si="8"/>
        <v>0.62459704958006534</v>
      </c>
      <c r="P44" s="174">
        <f t="shared" si="8"/>
        <v>0.60057408613467822</v>
      </c>
      <c r="Q44" s="174">
        <f t="shared" si="8"/>
        <v>0.57747508282180593</v>
      </c>
    </row>
    <row r="45" spans="1:17" s="166" customFormat="1">
      <c r="A45" s="167" t="s">
        <v>149</v>
      </c>
      <c r="B45" s="168" t="s">
        <v>342</v>
      </c>
      <c r="C45" s="169">
        <f>C43*C44</f>
        <v>0</v>
      </c>
      <c r="D45" s="169">
        <f t="shared" ref="D45:Q45" si="9">D43*D44</f>
        <v>0</v>
      </c>
      <c r="E45" s="169">
        <f t="shared" si="9"/>
        <v>0</v>
      </c>
      <c r="F45" s="169">
        <f t="shared" si="9"/>
        <v>0</v>
      </c>
      <c r="G45" s="169">
        <f t="shared" si="9"/>
        <v>0</v>
      </c>
      <c r="H45" s="169">
        <f t="shared" si="9"/>
        <v>0</v>
      </c>
      <c r="I45" s="169">
        <f t="shared" si="9"/>
        <v>0</v>
      </c>
      <c r="J45" s="169">
        <f t="shared" si="9"/>
        <v>0</v>
      </c>
      <c r="K45" s="169">
        <f t="shared" si="9"/>
        <v>0</v>
      </c>
      <c r="L45" s="169">
        <f t="shared" si="9"/>
        <v>0</v>
      </c>
      <c r="M45" s="169">
        <f t="shared" si="9"/>
        <v>0</v>
      </c>
      <c r="N45" s="169">
        <f t="shared" si="9"/>
        <v>0</v>
      </c>
      <c r="O45" s="169">
        <f t="shared" si="9"/>
        <v>0</v>
      </c>
      <c r="P45" s="169">
        <f t="shared" si="9"/>
        <v>0</v>
      </c>
      <c r="Q45" s="169">
        <f t="shared" si="9"/>
        <v>0</v>
      </c>
    </row>
    <row r="46" spans="1:17" s="166" customFormat="1" ht="15" customHeight="1">
      <c r="A46" s="176"/>
      <c r="B46" s="177" t="s">
        <v>163</v>
      </c>
      <c r="C46" s="178">
        <f>SUM(C45:Q45)</f>
        <v>0</v>
      </c>
      <c r="D46" s="179"/>
      <c r="E46" s="179"/>
      <c r="F46" s="179"/>
      <c r="G46" s="179"/>
      <c r="H46" s="179"/>
      <c r="I46" s="179"/>
      <c r="J46" s="179"/>
      <c r="K46" s="179"/>
      <c r="L46" s="179"/>
      <c r="M46" s="179"/>
      <c r="N46" s="179"/>
      <c r="O46" s="179"/>
      <c r="P46" s="179"/>
      <c r="Q46" s="179"/>
    </row>
    <row r="47" spans="1:17" s="42" customFormat="1">
      <c r="B47" s="199"/>
      <c r="C47" s="200"/>
      <c r="D47" s="201"/>
    </row>
    <row r="48" spans="1:17" s="42" customFormat="1">
      <c r="A48" s="160"/>
      <c r="B48" s="160" t="s">
        <v>143</v>
      </c>
      <c r="C48" s="202" t="str">
        <f t="shared" ref="C48:Q48" si="10">C6</f>
        <v>Rok …</v>
      </c>
      <c r="D48" s="203" t="str">
        <f t="shared" si="10"/>
        <v>Rok …</v>
      </c>
      <c r="E48" s="203" t="str">
        <f t="shared" si="10"/>
        <v>Rok …</v>
      </c>
      <c r="F48" s="203" t="str">
        <f t="shared" si="10"/>
        <v>Rok …</v>
      </c>
      <c r="G48" s="203" t="str">
        <f t="shared" si="10"/>
        <v>Rok …</v>
      </c>
      <c r="H48" s="203" t="str">
        <f t="shared" si="10"/>
        <v>Rok …</v>
      </c>
      <c r="I48" s="203" t="str">
        <f t="shared" si="10"/>
        <v>Rok …</v>
      </c>
      <c r="J48" s="203" t="str">
        <f t="shared" si="10"/>
        <v>Rok …</v>
      </c>
      <c r="K48" s="203" t="str">
        <f t="shared" si="10"/>
        <v>Rok …</v>
      </c>
      <c r="L48" s="203" t="str">
        <f t="shared" si="10"/>
        <v>Rok …</v>
      </c>
      <c r="M48" s="203" t="str">
        <f t="shared" si="10"/>
        <v>Rok …</v>
      </c>
      <c r="N48" s="203" t="str">
        <f t="shared" si="10"/>
        <v>Rok …</v>
      </c>
      <c r="O48" s="203" t="str">
        <f t="shared" si="10"/>
        <v>Rok …</v>
      </c>
      <c r="P48" s="203" t="str">
        <f t="shared" si="10"/>
        <v>Rok …</v>
      </c>
      <c r="Q48" s="203" t="str">
        <f t="shared" si="10"/>
        <v>Rok …</v>
      </c>
    </row>
    <row r="49" spans="1:17" s="42" customFormat="1">
      <c r="A49" s="170" t="s">
        <v>27</v>
      </c>
      <c r="B49" s="43" t="s">
        <v>164</v>
      </c>
      <c r="C49" s="165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</row>
    <row r="50" spans="1:17" s="42" customFormat="1">
      <c r="A50" s="170" t="s">
        <v>30</v>
      </c>
      <c r="B50" s="322" t="s">
        <v>326</v>
      </c>
      <c r="C50" s="165"/>
      <c r="D50" s="165"/>
      <c r="E50" s="165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</row>
    <row r="51" spans="1:17" s="42" customFormat="1">
      <c r="A51" s="160" t="s">
        <v>44</v>
      </c>
      <c r="B51" s="190" t="s">
        <v>165</v>
      </c>
      <c r="C51" s="169">
        <f>C49+C50</f>
        <v>0</v>
      </c>
      <c r="D51" s="169">
        <f t="shared" ref="D51:Q51" si="11">D49+D50</f>
        <v>0</v>
      </c>
      <c r="E51" s="169">
        <f t="shared" si="11"/>
        <v>0</v>
      </c>
      <c r="F51" s="169">
        <f t="shared" si="11"/>
        <v>0</v>
      </c>
      <c r="G51" s="169">
        <f t="shared" si="11"/>
        <v>0</v>
      </c>
      <c r="H51" s="169">
        <f t="shared" si="11"/>
        <v>0</v>
      </c>
      <c r="I51" s="169">
        <f t="shared" si="11"/>
        <v>0</v>
      </c>
      <c r="J51" s="169">
        <f t="shared" si="11"/>
        <v>0</v>
      </c>
      <c r="K51" s="169">
        <f t="shared" si="11"/>
        <v>0</v>
      </c>
      <c r="L51" s="169">
        <f t="shared" si="11"/>
        <v>0</v>
      </c>
      <c r="M51" s="169">
        <f t="shared" si="11"/>
        <v>0</v>
      </c>
      <c r="N51" s="169">
        <f t="shared" si="11"/>
        <v>0</v>
      </c>
      <c r="O51" s="169">
        <f t="shared" si="11"/>
        <v>0</v>
      </c>
      <c r="P51" s="169">
        <f t="shared" si="11"/>
        <v>0</v>
      </c>
      <c r="Q51" s="169">
        <f t="shared" si="11"/>
        <v>0</v>
      </c>
    </row>
    <row r="52" spans="1:17" s="206" customFormat="1" ht="15.75">
      <c r="A52" s="204" t="s">
        <v>45</v>
      </c>
      <c r="B52" s="44" t="s">
        <v>291</v>
      </c>
      <c r="C52" s="205">
        <f t="shared" ref="C52:Q52" si="12">C13</f>
        <v>1</v>
      </c>
      <c r="D52" s="205">
        <f t="shared" si="12"/>
        <v>0.96153846153846145</v>
      </c>
      <c r="E52" s="205">
        <f t="shared" si="12"/>
        <v>0.92455621301775137</v>
      </c>
      <c r="F52" s="205">
        <f t="shared" si="12"/>
        <v>0.88899635867091475</v>
      </c>
      <c r="G52" s="205">
        <f t="shared" si="12"/>
        <v>0.85480419102972571</v>
      </c>
      <c r="H52" s="205">
        <f t="shared" si="12"/>
        <v>0.82192710675935166</v>
      </c>
      <c r="I52" s="205">
        <f t="shared" si="12"/>
        <v>0.79031452573014582</v>
      </c>
      <c r="J52" s="205">
        <f t="shared" si="12"/>
        <v>0.75991781320206331</v>
      </c>
      <c r="K52" s="205">
        <f t="shared" si="12"/>
        <v>0.73069020500198389</v>
      </c>
      <c r="L52" s="205">
        <f t="shared" si="12"/>
        <v>0.70258673557883067</v>
      </c>
      <c r="M52" s="205">
        <f t="shared" si="12"/>
        <v>0.67556416882579873</v>
      </c>
      <c r="N52" s="205">
        <f t="shared" si="12"/>
        <v>0.64958093156326802</v>
      </c>
      <c r="O52" s="205">
        <f t="shared" si="12"/>
        <v>0.62459704958006534</v>
      </c>
      <c r="P52" s="205">
        <f t="shared" si="12"/>
        <v>0.60057408613467822</v>
      </c>
      <c r="Q52" s="205">
        <f t="shared" si="12"/>
        <v>0.57747508282180593</v>
      </c>
    </row>
    <row r="53" spans="1:17" s="42" customFormat="1">
      <c r="A53" s="160" t="s">
        <v>71</v>
      </c>
      <c r="B53" s="190" t="s">
        <v>166</v>
      </c>
      <c r="C53" s="169">
        <f>C51*C52</f>
        <v>0</v>
      </c>
      <c r="D53" s="169">
        <f t="shared" ref="D53:Q53" si="13">D51*D52</f>
        <v>0</v>
      </c>
      <c r="E53" s="169">
        <f t="shared" si="13"/>
        <v>0</v>
      </c>
      <c r="F53" s="169">
        <f t="shared" si="13"/>
        <v>0</v>
      </c>
      <c r="G53" s="169">
        <f t="shared" si="13"/>
        <v>0</v>
      </c>
      <c r="H53" s="169">
        <f t="shared" si="13"/>
        <v>0</v>
      </c>
      <c r="I53" s="169">
        <f t="shared" si="13"/>
        <v>0</v>
      </c>
      <c r="J53" s="169">
        <f t="shared" si="13"/>
        <v>0</v>
      </c>
      <c r="K53" s="169">
        <f t="shared" si="13"/>
        <v>0</v>
      </c>
      <c r="L53" s="169">
        <f t="shared" si="13"/>
        <v>0</v>
      </c>
      <c r="M53" s="169">
        <f t="shared" si="13"/>
        <v>0</v>
      </c>
      <c r="N53" s="169">
        <f t="shared" si="13"/>
        <v>0</v>
      </c>
      <c r="O53" s="169">
        <f t="shared" si="13"/>
        <v>0</v>
      </c>
      <c r="P53" s="169">
        <f t="shared" si="13"/>
        <v>0</v>
      </c>
      <c r="Q53" s="169">
        <f t="shared" si="13"/>
        <v>0</v>
      </c>
    </row>
    <row r="54" spans="1:17" s="42" customFormat="1" ht="14.25" customHeight="1">
      <c r="A54" s="207"/>
      <c r="B54" s="208" t="s">
        <v>167</v>
      </c>
      <c r="C54" s="178">
        <f>SUM(C53:Q53)</f>
        <v>0</v>
      </c>
      <c r="D54" s="179"/>
      <c r="E54" s="179"/>
      <c r="F54" s="179"/>
      <c r="G54" s="179"/>
      <c r="H54" s="179"/>
      <c r="I54" s="179"/>
      <c r="J54" s="179"/>
      <c r="K54" s="179"/>
      <c r="L54" s="179"/>
      <c r="M54" s="179"/>
      <c r="N54" s="179"/>
      <c r="O54" s="179"/>
      <c r="P54" s="179"/>
      <c r="Q54" s="179"/>
    </row>
    <row r="55" spans="1:17" s="42" customFormat="1">
      <c r="A55" s="207"/>
      <c r="B55" s="209"/>
      <c r="C55" s="210"/>
      <c r="D55" s="179"/>
      <c r="E55" s="179"/>
      <c r="F55" s="179"/>
      <c r="G55" s="179"/>
      <c r="H55" s="179"/>
      <c r="I55" s="179"/>
      <c r="J55" s="179"/>
      <c r="K55" s="179"/>
      <c r="L55" s="179"/>
      <c r="M55" s="179"/>
      <c r="N55" s="179"/>
      <c r="O55" s="179"/>
      <c r="P55" s="179"/>
      <c r="Q55" s="179"/>
    </row>
    <row r="56" spans="1:17" s="42" customFormat="1" ht="17.25" customHeight="1">
      <c r="A56" s="207"/>
      <c r="B56" s="211" t="s">
        <v>158</v>
      </c>
      <c r="C56" s="212"/>
      <c r="D56" s="179"/>
      <c r="E56" s="179"/>
      <c r="F56" s="179"/>
      <c r="G56" s="179"/>
      <c r="H56" s="179"/>
      <c r="I56" s="179"/>
      <c r="J56" s="179"/>
      <c r="K56" s="179"/>
      <c r="L56" s="179"/>
      <c r="M56" s="179"/>
      <c r="N56" s="179"/>
      <c r="O56" s="179"/>
      <c r="P56" s="179"/>
      <c r="Q56" s="179"/>
    </row>
    <row r="57" spans="1:17" s="42" customFormat="1">
      <c r="A57" s="207"/>
      <c r="B57" s="209"/>
      <c r="C57" s="210"/>
      <c r="D57" s="179"/>
      <c r="E57" s="213"/>
      <c r="F57" s="180"/>
      <c r="G57" s="180"/>
      <c r="H57" s="180"/>
      <c r="I57" s="180"/>
      <c r="J57" s="179"/>
      <c r="K57" s="179"/>
      <c r="L57" s="179"/>
      <c r="M57" s="179"/>
      <c r="N57" s="179"/>
      <c r="O57" s="179"/>
      <c r="P57" s="179"/>
      <c r="Q57" s="179"/>
    </row>
    <row r="58" spans="1:17" s="42" customFormat="1" ht="18" customHeight="1">
      <c r="A58" s="207"/>
      <c r="B58" s="211" t="s">
        <v>153</v>
      </c>
      <c r="C58" s="195"/>
      <c r="D58" s="179"/>
      <c r="E58" s="214"/>
      <c r="F58" s="214"/>
      <c r="G58" s="214"/>
      <c r="H58" s="214"/>
      <c r="I58" s="215"/>
      <c r="J58" s="179"/>
      <c r="K58" s="179"/>
      <c r="L58" s="179"/>
      <c r="M58" s="179"/>
      <c r="N58" s="179"/>
      <c r="O58" s="179"/>
      <c r="P58" s="179"/>
      <c r="Q58" s="179"/>
    </row>
    <row r="59" spans="1:17" s="42" customFormat="1">
      <c r="C59" s="166"/>
      <c r="D59" s="185"/>
      <c r="E59" s="185"/>
      <c r="F59" s="185"/>
      <c r="G59" s="185"/>
      <c r="H59" s="185"/>
      <c r="I59" s="185"/>
      <c r="J59" s="185"/>
      <c r="K59" s="185"/>
      <c r="L59" s="185"/>
      <c r="M59" s="185"/>
      <c r="N59" s="185"/>
      <c r="O59" s="185"/>
      <c r="P59" s="185"/>
      <c r="Q59" s="185"/>
    </row>
    <row r="60" spans="1:17" s="188" customFormat="1">
      <c r="B60" s="216" t="s">
        <v>168</v>
      </c>
      <c r="C60" s="217"/>
      <c r="D60" s="180"/>
      <c r="E60" s="213"/>
      <c r="F60" s="180"/>
      <c r="G60" s="180"/>
      <c r="H60" s="180"/>
      <c r="I60" s="180"/>
      <c r="J60" s="180"/>
      <c r="K60" s="180"/>
      <c r="L60" s="180"/>
      <c r="M60" s="180"/>
      <c r="N60" s="180"/>
      <c r="O60" s="180"/>
      <c r="P60" s="180"/>
      <c r="Q60" s="180"/>
    </row>
    <row r="61" spans="1:17" s="42" customFormat="1" ht="25.5">
      <c r="B61" s="194" t="s">
        <v>169</v>
      </c>
      <c r="C61" s="218" t="e">
        <f>IF(ROUND((C54-C46)/C54,4)&gt;0,(IF(ROUND((C54-C46)/C54,4)&lt;100%,ROUND((C54-C46)/C54,4),100%)),0)</f>
        <v>#DIV/0!</v>
      </c>
      <c r="E61" s="214"/>
      <c r="F61" s="214"/>
      <c r="G61" s="214"/>
      <c r="H61" s="214"/>
      <c r="I61" s="215"/>
    </row>
    <row r="62" spans="1:17" s="42" customFormat="1">
      <c r="C62" s="166"/>
      <c r="E62" s="219"/>
      <c r="F62" s="219"/>
      <c r="G62" s="219"/>
      <c r="H62" s="219"/>
      <c r="I62" s="220"/>
    </row>
    <row r="63" spans="1:17" s="188" customFormat="1">
      <c r="B63" s="216" t="s">
        <v>170</v>
      </c>
      <c r="C63" s="221"/>
      <c r="E63" s="222"/>
      <c r="F63" s="222"/>
      <c r="G63" s="222"/>
      <c r="H63" s="222"/>
      <c r="I63" s="223"/>
    </row>
    <row r="64" spans="1:17" s="42" customFormat="1" ht="25.5">
      <c r="B64" s="194" t="s">
        <v>171</v>
      </c>
      <c r="C64" s="340" t="e">
        <f>C58*C61</f>
        <v>#DIV/0!</v>
      </c>
      <c r="E64" s="214"/>
      <c r="F64" s="214"/>
      <c r="G64" s="214"/>
      <c r="H64" s="214"/>
      <c r="I64" s="224"/>
    </row>
    <row r="65" spans="2:9" s="42" customFormat="1">
      <c r="C65" s="328"/>
      <c r="E65" s="219"/>
      <c r="F65" s="219"/>
      <c r="G65" s="219"/>
      <c r="H65" s="219"/>
      <c r="I65" s="220"/>
    </row>
    <row r="66" spans="2:9" s="188" customFormat="1">
      <c r="B66" s="216" t="s">
        <v>172</v>
      </c>
      <c r="C66" s="329"/>
    </row>
    <row r="67" spans="2:9" s="42" customFormat="1" ht="25.5">
      <c r="B67" s="225" t="s">
        <v>173</v>
      </c>
      <c r="C67" s="226" t="e">
        <f>C64*C56</f>
        <v>#DIV/0!</v>
      </c>
    </row>
    <row r="68" spans="2:9" s="42" customFormat="1">
      <c r="B68" s="227"/>
      <c r="C68" s="228"/>
    </row>
    <row r="69" spans="2:9" s="188" customFormat="1" ht="25.5">
      <c r="B69" s="229" t="s">
        <v>174</v>
      </c>
      <c r="C69" s="217"/>
    </row>
    <row r="70" spans="2:9" s="42" customFormat="1" ht="25.5">
      <c r="B70" s="194" t="s">
        <v>175</v>
      </c>
      <c r="C70" s="218" t="e">
        <f>C67/C58</f>
        <v>#DIV/0!</v>
      </c>
      <c r="D70" s="230"/>
    </row>
    <row r="71" spans="2:9" s="42" customFormat="1">
      <c r="B71" s="231" t="s">
        <v>176</v>
      </c>
      <c r="C71" s="327"/>
    </row>
    <row r="72" spans="2:9" s="42" customFormat="1" ht="25.5">
      <c r="B72" s="194" t="s">
        <v>177</v>
      </c>
      <c r="C72" s="341" t="e">
        <f>C61*C56</f>
        <v>#DIV/0!</v>
      </c>
    </row>
    <row r="73" spans="2:9" s="42" customFormat="1">
      <c r="B73" s="227"/>
      <c r="C73" s="232"/>
      <c r="E73" s="214"/>
      <c r="F73" s="214"/>
      <c r="G73" s="214"/>
      <c r="H73" s="214"/>
      <c r="I73" s="215"/>
    </row>
    <row r="74" spans="2:9" s="42" customFormat="1">
      <c r="C74" s="166"/>
    </row>
    <row r="75" spans="2:9" s="42" customFormat="1"/>
  </sheetData>
  <customSheetViews>
    <customSheetView guid="{8634C2BB-76FB-4039-B56C-6B628142ACCE}" scale="70" topLeftCell="A28">
      <selection activeCell="X37" sqref="X37"/>
      <colBreaks count="1" manualBreakCount="1">
        <brk id="17" max="1048575" man="1"/>
      </colBreaks>
      <pageMargins left="0.7" right="0.7" top="0.75" bottom="0.75" header="0.3" footer="0.3"/>
      <pageSetup paperSize="9" scale="30" orientation="portrait" horizontalDpi="1200" verticalDpi="1200" r:id="rId1"/>
    </customSheetView>
    <customSheetView guid="{6F4C57C8-5562-4709-9327-9573B39EDAF4}" showPageBreaks="1">
      <selection activeCell="C70" sqref="C70"/>
      <colBreaks count="1" manualBreakCount="1">
        <brk id="17" max="1048575" man="1"/>
      </colBreaks>
      <pageMargins left="0.7" right="0.7" top="0.75" bottom="0.75" header="0.3" footer="0.3"/>
      <pageSetup paperSize="9" scale="30" orientation="portrait" horizontalDpi="1200" verticalDpi="1200" r:id="rId2"/>
    </customSheetView>
    <customSheetView guid="{9EC9AAF8-31E5-417A-A928-3DBD93AA7952}" showPageBreaks="1">
      <selection activeCell="B42" sqref="B42"/>
      <pageMargins left="0.7" right="0.7" top="0.75" bottom="0.75" header="0.3" footer="0.3"/>
      <pageSetup paperSize="9" orientation="portrait" horizontalDpi="1200" verticalDpi="1200" r:id="rId3"/>
    </customSheetView>
    <customSheetView guid="{19015944-8DC3-4198-B28B-DDAFEE7C00D9}" scale="80" showPageBreaks="1" printArea="1" hiddenColumns="1" topLeftCell="A22">
      <selection activeCell="H59" sqref="H59"/>
      <rowBreaks count="1" manualBreakCount="1">
        <brk id="55" max="33" man="1"/>
      </rowBreaks>
      <pageMargins left="0.35433070866141736" right="0.43307086614173229" top="0.43307086614173229" bottom="0.43307086614173229" header="0.31496062992125984" footer="0.23622047244094491"/>
      <pageSetup paperSize="9" scale="63" orientation="landscape" verticalDpi="1200" r:id="rId4"/>
      <headerFooter>
        <oddFooter>&amp;C&amp;8Strona &amp;P z &amp;N&amp;R&amp;8&amp;A</oddFooter>
      </headerFooter>
    </customSheetView>
    <customSheetView guid="{F7D79B8D-92A2-4094-827A-AE8F90DE993F}" topLeftCell="A64">
      <selection activeCell="E58" sqref="E58"/>
      <pageMargins left="0.7" right="0.7" top="0.75" bottom="0.75" header="0.3" footer="0.3"/>
      <pageSetup paperSize="9" orientation="portrait" horizontalDpi="1200" verticalDpi="1200" r:id="rId5"/>
    </customSheetView>
    <customSheetView guid="{6D8ACA1D-6FAD-497E-8DEE-A33C8B954C59}">
      <selection activeCell="E66" sqref="E66"/>
      <colBreaks count="1" manualBreakCount="1">
        <brk id="17" max="1048575" man="1"/>
      </colBreaks>
      <pageMargins left="0.7" right="0.7" top="0.75" bottom="0.75" header="0.3" footer="0.3"/>
      <pageSetup paperSize="9" scale="30" orientation="portrait" horizontalDpi="1200" verticalDpi="1200" r:id="rId6"/>
    </customSheetView>
    <customSheetView guid="{E0009F4F-48B6-4F1C-908A-7AA9220F9FEE}" scale="70" showPageBreaks="1">
      <selection activeCell="J30" sqref="J30"/>
      <colBreaks count="1" manualBreakCount="1">
        <brk id="17" max="1048575" man="1"/>
      </colBreaks>
      <pageMargins left="0.7" right="0.7" top="0.75" bottom="0.75" header="0.3" footer="0.3"/>
      <pageSetup paperSize="9" scale="30" orientation="portrait" horizontalDpi="1200" verticalDpi="1200" r:id="rId7"/>
    </customSheetView>
  </customSheetViews>
  <mergeCells count="9">
    <mergeCell ref="E25:H25"/>
    <mergeCell ref="E27:H27"/>
    <mergeCell ref="E29:H29"/>
    <mergeCell ref="E31:H31"/>
    <mergeCell ref="C1:I1"/>
    <mergeCell ref="C17:I17"/>
    <mergeCell ref="C18:I18"/>
    <mergeCell ref="E21:H21"/>
    <mergeCell ref="E23:H23"/>
  </mergeCells>
  <pageMargins left="0.7" right="0.7" top="0.75" bottom="0.75" header="0.3" footer="0.3"/>
  <pageSetup paperSize="9" scale="30" orientation="portrait" horizontalDpi="1200" verticalDpi="1200" r:id="rId8"/>
  <legacyDrawing r:id="rId9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zoomScale="80" zoomScaleNormal="80" workbookViewId="0">
      <selection activeCell="C15" sqref="C15"/>
    </sheetView>
  </sheetViews>
  <sheetFormatPr defaultRowHeight="12.75"/>
  <cols>
    <col min="1" max="1" width="4.140625" style="41" customWidth="1"/>
    <col min="2" max="2" width="50.7109375" style="41" customWidth="1"/>
    <col min="3" max="3" width="17.140625" style="40" customWidth="1"/>
    <col min="4" max="10" width="15.85546875" style="41" customWidth="1"/>
    <col min="11" max="11" width="16.5703125" style="41" customWidth="1"/>
    <col min="12" max="17" width="15.85546875" style="41" customWidth="1"/>
    <col min="18" max="16384" width="9.140625" style="41"/>
  </cols>
  <sheetData>
    <row r="1" spans="1:17" ht="15.75" customHeight="1">
      <c r="A1" s="23" t="s">
        <v>279</v>
      </c>
      <c r="B1" s="23"/>
      <c r="C1" s="26"/>
      <c r="H1" s="27"/>
      <c r="I1" s="27"/>
      <c r="J1" s="27"/>
      <c r="K1" s="27"/>
      <c r="L1" s="27"/>
      <c r="M1" s="27"/>
      <c r="N1" s="27"/>
      <c r="O1" s="27"/>
      <c r="P1" s="27"/>
      <c r="Q1" s="27"/>
    </row>
    <row r="2" spans="1:17" ht="15.75" customHeight="1">
      <c r="A2" s="275" t="s">
        <v>22</v>
      </c>
      <c r="B2" s="284" t="s">
        <v>23</v>
      </c>
      <c r="C2" s="277" t="s">
        <v>24</v>
      </c>
      <c r="D2" s="277" t="s">
        <v>24</v>
      </c>
      <c r="E2" s="277" t="s">
        <v>24</v>
      </c>
      <c r="F2" s="277" t="s">
        <v>24</v>
      </c>
      <c r="G2" s="277" t="s">
        <v>24</v>
      </c>
      <c r="H2" s="277" t="s">
        <v>24</v>
      </c>
      <c r="I2" s="277" t="s">
        <v>24</v>
      </c>
      <c r="J2" s="277" t="s">
        <v>24</v>
      </c>
      <c r="K2" s="277" t="s">
        <v>24</v>
      </c>
      <c r="L2" s="277" t="s">
        <v>24</v>
      </c>
      <c r="M2" s="277" t="s">
        <v>24</v>
      </c>
      <c r="N2" s="277" t="s">
        <v>24</v>
      </c>
      <c r="O2" s="277" t="s">
        <v>24</v>
      </c>
      <c r="P2" s="277" t="s">
        <v>24</v>
      </c>
      <c r="Q2" s="277" t="s">
        <v>24</v>
      </c>
    </row>
    <row r="3" spans="1:17" ht="15.75" customHeight="1">
      <c r="A3" s="268" t="s">
        <v>26</v>
      </c>
      <c r="B3" s="286" t="s">
        <v>264</v>
      </c>
      <c r="C3" s="335">
        <f>SUM(C4:C5)</f>
        <v>0</v>
      </c>
      <c r="D3" s="335">
        <f t="shared" ref="D3:Q3" si="0">SUM(D4:D5)</f>
        <v>0</v>
      </c>
      <c r="E3" s="335">
        <f t="shared" si="0"/>
        <v>0</v>
      </c>
      <c r="F3" s="335">
        <f t="shared" si="0"/>
        <v>0</v>
      </c>
      <c r="G3" s="335">
        <f t="shared" si="0"/>
        <v>0</v>
      </c>
      <c r="H3" s="335">
        <f t="shared" si="0"/>
        <v>0</v>
      </c>
      <c r="I3" s="335">
        <f t="shared" si="0"/>
        <v>0</v>
      </c>
      <c r="J3" s="335">
        <f t="shared" si="0"/>
        <v>0</v>
      </c>
      <c r="K3" s="335">
        <f t="shared" si="0"/>
        <v>0</v>
      </c>
      <c r="L3" s="335">
        <f t="shared" si="0"/>
        <v>0</v>
      </c>
      <c r="M3" s="335">
        <f t="shared" si="0"/>
        <v>0</v>
      </c>
      <c r="N3" s="335">
        <f t="shared" si="0"/>
        <v>0</v>
      </c>
      <c r="O3" s="335">
        <f t="shared" si="0"/>
        <v>0</v>
      </c>
      <c r="P3" s="335">
        <f t="shared" si="0"/>
        <v>0</v>
      </c>
      <c r="Q3" s="335">
        <f t="shared" si="0"/>
        <v>0</v>
      </c>
    </row>
    <row r="4" spans="1:17" ht="28.5" customHeight="1">
      <c r="A4" s="273" t="s">
        <v>27</v>
      </c>
      <c r="B4" s="269" t="s">
        <v>265</v>
      </c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1"/>
      <c r="Q4" s="281"/>
    </row>
    <row r="5" spans="1:17" ht="18.75" customHeight="1">
      <c r="A5" s="273" t="s">
        <v>30</v>
      </c>
      <c r="B5" s="272" t="s">
        <v>21</v>
      </c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1"/>
      <c r="Q5" s="281"/>
    </row>
    <row r="6" spans="1:17" ht="18" customHeight="1">
      <c r="A6" s="268" t="s">
        <v>31</v>
      </c>
      <c r="B6" s="286" t="s">
        <v>266</v>
      </c>
      <c r="C6" s="335">
        <f>SUM(C7:C9)</f>
        <v>0</v>
      </c>
      <c r="D6" s="335">
        <f t="shared" ref="D6:Q6" si="1">SUM(D7:D9)</f>
        <v>0</v>
      </c>
      <c r="E6" s="335">
        <f t="shared" si="1"/>
        <v>0</v>
      </c>
      <c r="F6" s="335">
        <f t="shared" si="1"/>
        <v>0</v>
      </c>
      <c r="G6" s="335">
        <f t="shared" si="1"/>
        <v>0</v>
      </c>
      <c r="H6" s="335">
        <f t="shared" si="1"/>
        <v>0</v>
      </c>
      <c r="I6" s="335">
        <f t="shared" si="1"/>
        <v>0</v>
      </c>
      <c r="J6" s="335">
        <f t="shared" si="1"/>
        <v>0</v>
      </c>
      <c r="K6" s="335">
        <f t="shared" si="1"/>
        <v>0</v>
      </c>
      <c r="L6" s="335">
        <f t="shared" si="1"/>
        <v>0</v>
      </c>
      <c r="M6" s="335">
        <f t="shared" si="1"/>
        <v>0</v>
      </c>
      <c r="N6" s="335">
        <f t="shared" si="1"/>
        <v>0</v>
      </c>
      <c r="O6" s="335">
        <f t="shared" si="1"/>
        <v>0</v>
      </c>
      <c r="P6" s="335">
        <f t="shared" si="1"/>
        <v>0</v>
      </c>
      <c r="Q6" s="335">
        <f t="shared" si="1"/>
        <v>0</v>
      </c>
    </row>
    <row r="7" spans="1:17">
      <c r="A7" s="273" t="s">
        <v>27</v>
      </c>
      <c r="B7" s="272" t="s">
        <v>267</v>
      </c>
      <c r="C7" s="148"/>
      <c r="D7" s="281"/>
      <c r="E7" s="281"/>
      <c r="F7" s="281"/>
      <c r="G7" s="281"/>
      <c r="H7" s="281"/>
      <c r="I7" s="281"/>
      <c r="J7" s="281"/>
      <c r="K7" s="281"/>
      <c r="L7" s="281"/>
      <c r="M7" s="281"/>
      <c r="N7" s="281"/>
      <c r="O7" s="281"/>
      <c r="P7" s="281"/>
      <c r="Q7" s="281"/>
    </row>
    <row r="8" spans="1:17">
      <c r="A8" s="273" t="s">
        <v>30</v>
      </c>
      <c r="B8" s="322" t="s">
        <v>326</v>
      </c>
      <c r="C8" s="281"/>
      <c r="D8" s="281"/>
      <c r="E8" s="281"/>
      <c r="F8" s="281"/>
      <c r="G8" s="281"/>
      <c r="H8" s="281"/>
      <c r="I8" s="281"/>
      <c r="J8" s="281"/>
      <c r="K8" s="281"/>
      <c r="L8" s="281"/>
      <c r="M8" s="281"/>
      <c r="N8" s="281"/>
      <c r="O8" s="281"/>
      <c r="P8" s="281"/>
      <c r="Q8" s="281"/>
    </row>
    <row r="9" spans="1:17">
      <c r="A9" s="273" t="s">
        <v>45</v>
      </c>
      <c r="B9" s="272" t="s">
        <v>67</v>
      </c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</row>
    <row r="10" spans="1:17">
      <c r="A10" s="267" t="s">
        <v>57</v>
      </c>
      <c r="B10" s="285" t="s">
        <v>268</v>
      </c>
      <c r="C10" s="336">
        <f>C3-C6</f>
        <v>0</v>
      </c>
      <c r="D10" s="336">
        <f t="shared" ref="D10:Q10" si="2">D3-D6</f>
        <v>0</v>
      </c>
      <c r="E10" s="336">
        <f t="shared" si="2"/>
        <v>0</v>
      </c>
      <c r="F10" s="336">
        <f t="shared" si="2"/>
        <v>0</v>
      </c>
      <c r="G10" s="336">
        <f t="shared" si="2"/>
        <v>0</v>
      </c>
      <c r="H10" s="336">
        <f t="shared" si="2"/>
        <v>0</v>
      </c>
      <c r="I10" s="336">
        <f t="shared" si="2"/>
        <v>0</v>
      </c>
      <c r="J10" s="336">
        <f t="shared" si="2"/>
        <v>0</v>
      </c>
      <c r="K10" s="336">
        <f t="shared" si="2"/>
        <v>0</v>
      </c>
      <c r="L10" s="336">
        <f t="shared" si="2"/>
        <v>0</v>
      </c>
      <c r="M10" s="336">
        <f t="shared" si="2"/>
        <v>0</v>
      </c>
      <c r="N10" s="336">
        <f t="shared" si="2"/>
        <v>0</v>
      </c>
      <c r="O10" s="336">
        <f t="shared" si="2"/>
        <v>0</v>
      </c>
      <c r="P10" s="336">
        <f t="shared" si="2"/>
        <v>0</v>
      </c>
      <c r="Q10" s="336">
        <f t="shared" si="2"/>
        <v>0</v>
      </c>
    </row>
    <row r="11" spans="1:17" ht="15.75">
      <c r="A11" s="270" t="s">
        <v>58</v>
      </c>
      <c r="B11" s="283" t="s">
        <v>291</v>
      </c>
      <c r="C11" s="287">
        <v>1</v>
      </c>
      <c r="D11" s="288">
        <f>C11/(1+$C$13)</f>
        <v>0.96153846153846145</v>
      </c>
      <c r="E11" s="288">
        <f t="shared" ref="E11:Q11" si="3">D11/(1+$C$13)</f>
        <v>0.92455621301775137</v>
      </c>
      <c r="F11" s="288">
        <f t="shared" si="3"/>
        <v>0.88899635867091475</v>
      </c>
      <c r="G11" s="288">
        <f t="shared" si="3"/>
        <v>0.85480419102972571</v>
      </c>
      <c r="H11" s="288">
        <f t="shared" si="3"/>
        <v>0.82192710675935166</v>
      </c>
      <c r="I11" s="288">
        <f t="shared" si="3"/>
        <v>0.79031452573014582</v>
      </c>
      <c r="J11" s="288">
        <f t="shared" si="3"/>
        <v>0.75991781320206331</v>
      </c>
      <c r="K11" s="288">
        <f t="shared" si="3"/>
        <v>0.73069020500198389</v>
      </c>
      <c r="L11" s="288">
        <f t="shared" si="3"/>
        <v>0.70258673557883067</v>
      </c>
      <c r="M11" s="288">
        <f t="shared" si="3"/>
        <v>0.67556416882579873</v>
      </c>
      <c r="N11" s="288">
        <f t="shared" si="3"/>
        <v>0.64958093156326802</v>
      </c>
      <c r="O11" s="288">
        <f t="shared" si="3"/>
        <v>0.62459704958006534</v>
      </c>
      <c r="P11" s="288">
        <f t="shared" si="3"/>
        <v>0.60057408613467822</v>
      </c>
      <c r="Q11" s="288">
        <f t="shared" si="3"/>
        <v>0.57747508282180593</v>
      </c>
    </row>
    <row r="12" spans="1:17">
      <c r="A12" s="267" t="s">
        <v>59</v>
      </c>
      <c r="B12" s="285" t="s">
        <v>82</v>
      </c>
      <c r="C12" s="336">
        <f>C10*C11</f>
        <v>0</v>
      </c>
      <c r="D12" s="336">
        <f t="shared" ref="D12:Q12" si="4">D10*D11</f>
        <v>0</v>
      </c>
      <c r="E12" s="336">
        <f t="shared" si="4"/>
        <v>0</v>
      </c>
      <c r="F12" s="336">
        <f t="shared" si="4"/>
        <v>0</v>
      </c>
      <c r="G12" s="336">
        <f t="shared" si="4"/>
        <v>0</v>
      </c>
      <c r="H12" s="336">
        <f t="shared" si="4"/>
        <v>0</v>
      </c>
      <c r="I12" s="336">
        <f t="shared" si="4"/>
        <v>0</v>
      </c>
      <c r="J12" s="336">
        <f t="shared" si="4"/>
        <v>0</v>
      </c>
      <c r="K12" s="336">
        <f t="shared" si="4"/>
        <v>0</v>
      </c>
      <c r="L12" s="336">
        <f t="shared" si="4"/>
        <v>0</v>
      </c>
      <c r="M12" s="336">
        <f t="shared" si="4"/>
        <v>0</v>
      </c>
      <c r="N12" s="336">
        <f t="shared" si="4"/>
        <v>0</v>
      </c>
      <c r="O12" s="336">
        <f t="shared" si="4"/>
        <v>0</v>
      </c>
      <c r="P12" s="336">
        <f t="shared" si="4"/>
        <v>0</v>
      </c>
      <c r="Q12" s="336">
        <f t="shared" si="4"/>
        <v>0</v>
      </c>
    </row>
    <row r="13" spans="1:17">
      <c r="A13" s="274"/>
      <c r="B13" s="271" t="s">
        <v>68</v>
      </c>
      <c r="C13" s="279">
        <v>0.04</v>
      </c>
      <c r="D13" s="276"/>
      <c r="E13" s="276"/>
      <c r="F13" s="276"/>
      <c r="G13" s="276"/>
      <c r="H13" s="276"/>
      <c r="I13" s="276"/>
      <c r="J13" s="276"/>
      <c r="K13" s="276"/>
      <c r="L13" s="276"/>
      <c r="M13" s="276"/>
      <c r="N13" s="276"/>
      <c r="O13" s="276"/>
      <c r="P13" s="276"/>
      <c r="Q13" s="276"/>
    </row>
    <row r="14" spans="1:17" ht="25.5">
      <c r="A14" s="274"/>
      <c r="B14" s="271" t="s">
        <v>69</v>
      </c>
      <c r="C14" s="278">
        <f>SUM(C12:Q12)</f>
        <v>0</v>
      </c>
      <c r="D14" s="276"/>
      <c r="E14" s="276"/>
      <c r="F14" s="276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6"/>
    </row>
    <row r="15" spans="1:17" ht="25.5">
      <c r="A15" s="274"/>
      <c r="B15" s="271" t="s">
        <v>70</v>
      </c>
      <c r="C15" s="364" t="str">
        <f>IFERROR(IRR(C10:Q10),"Brak możliwości wyznaczenia")</f>
        <v>Brak możliwości wyznaczenia</v>
      </c>
      <c r="D15" s="276"/>
      <c r="E15" s="276"/>
      <c r="F15" s="276"/>
      <c r="G15" s="276"/>
      <c r="H15" s="276"/>
      <c r="I15" s="276"/>
      <c r="J15" s="276"/>
      <c r="K15" s="276"/>
      <c r="L15" s="276"/>
      <c r="M15" s="276"/>
      <c r="N15" s="276"/>
      <c r="O15" s="276"/>
      <c r="P15" s="276"/>
      <c r="Q15" s="276"/>
    </row>
    <row r="16" spans="1:17">
      <c r="A16" s="28"/>
      <c r="C16" s="313"/>
      <c r="D16" s="313"/>
      <c r="E16" s="313"/>
      <c r="F16" s="313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</row>
    <row r="17" spans="1:17">
      <c r="A17" s="297" t="s">
        <v>344</v>
      </c>
      <c r="B17" s="298"/>
      <c r="C17" s="315"/>
      <c r="D17" s="314"/>
      <c r="E17" s="314"/>
      <c r="F17" s="314"/>
      <c r="G17" s="314"/>
      <c r="H17" s="28"/>
      <c r="I17" s="28"/>
      <c r="J17" s="28"/>
      <c r="K17" s="28"/>
      <c r="L17" s="28"/>
      <c r="M17" s="28"/>
      <c r="N17" s="28"/>
      <c r="O17" s="28"/>
      <c r="P17" s="28"/>
      <c r="Q17" s="28"/>
    </row>
    <row r="18" spans="1:17">
      <c r="A18" s="301" t="s">
        <v>22</v>
      </c>
      <c r="B18" s="307" t="s">
        <v>23</v>
      </c>
      <c r="C18" s="304" t="s">
        <v>24</v>
      </c>
      <c r="D18" s="304" t="s">
        <v>24</v>
      </c>
      <c r="E18" s="304" t="s">
        <v>24</v>
      </c>
      <c r="F18" s="304" t="s">
        <v>24</v>
      </c>
      <c r="G18" s="304" t="s">
        <v>24</v>
      </c>
      <c r="H18" s="304" t="s">
        <v>24</v>
      </c>
      <c r="I18" s="304" t="s">
        <v>24</v>
      </c>
      <c r="J18" s="304" t="s">
        <v>24</v>
      </c>
      <c r="K18" s="304" t="s">
        <v>24</v>
      </c>
      <c r="L18" s="304" t="s">
        <v>24</v>
      </c>
      <c r="M18" s="304" t="s">
        <v>24</v>
      </c>
      <c r="N18" s="304" t="s">
        <v>24</v>
      </c>
      <c r="O18" s="304" t="s">
        <v>24</v>
      </c>
      <c r="P18" s="304" t="s">
        <v>24</v>
      </c>
      <c r="Q18" s="304" t="s">
        <v>24</v>
      </c>
    </row>
    <row r="19" spans="1:17">
      <c r="A19" s="290" t="s">
        <v>26</v>
      </c>
      <c r="B19" s="300" t="s">
        <v>295</v>
      </c>
      <c r="C19" s="34">
        <f t="shared" ref="C19:Q19" si="5">C3</f>
        <v>0</v>
      </c>
      <c r="D19" s="34">
        <f t="shared" si="5"/>
        <v>0</v>
      </c>
      <c r="E19" s="34">
        <f t="shared" si="5"/>
        <v>0</v>
      </c>
      <c r="F19" s="34">
        <f t="shared" si="5"/>
        <v>0</v>
      </c>
      <c r="G19" s="34">
        <f t="shared" si="5"/>
        <v>0</v>
      </c>
      <c r="H19" s="34">
        <f t="shared" si="5"/>
        <v>0</v>
      </c>
      <c r="I19" s="34">
        <f t="shared" si="5"/>
        <v>0</v>
      </c>
      <c r="J19" s="34">
        <f t="shared" si="5"/>
        <v>0</v>
      </c>
      <c r="K19" s="34">
        <f t="shared" si="5"/>
        <v>0</v>
      </c>
      <c r="L19" s="34">
        <f t="shared" si="5"/>
        <v>0</v>
      </c>
      <c r="M19" s="34">
        <f t="shared" si="5"/>
        <v>0</v>
      </c>
      <c r="N19" s="34">
        <f t="shared" si="5"/>
        <v>0</v>
      </c>
      <c r="O19" s="34">
        <f t="shared" si="5"/>
        <v>0</v>
      </c>
      <c r="P19" s="34">
        <f t="shared" si="5"/>
        <v>0</v>
      </c>
      <c r="Q19" s="34">
        <f t="shared" si="5"/>
        <v>0</v>
      </c>
    </row>
    <row r="20" spans="1:17">
      <c r="A20" s="292">
        <v>1</v>
      </c>
      <c r="B20" s="294" t="s">
        <v>308</v>
      </c>
      <c r="C20" s="36">
        <f>SUM(C21:C22)</f>
        <v>0</v>
      </c>
      <c r="D20" s="36">
        <f t="shared" ref="D20:Q20" si="6">SUM(D21:D22)</f>
        <v>0</v>
      </c>
      <c r="E20" s="36">
        <f t="shared" si="6"/>
        <v>0</v>
      </c>
      <c r="F20" s="36">
        <f t="shared" si="6"/>
        <v>0</v>
      </c>
      <c r="G20" s="36">
        <f t="shared" si="6"/>
        <v>0</v>
      </c>
      <c r="H20" s="36">
        <f t="shared" si="6"/>
        <v>0</v>
      </c>
      <c r="I20" s="36">
        <f t="shared" si="6"/>
        <v>0</v>
      </c>
      <c r="J20" s="36">
        <f t="shared" si="6"/>
        <v>0</v>
      </c>
      <c r="K20" s="36">
        <f t="shared" si="6"/>
        <v>0</v>
      </c>
      <c r="L20" s="36">
        <f t="shared" si="6"/>
        <v>0</v>
      </c>
      <c r="M20" s="36">
        <f t="shared" si="6"/>
        <v>0</v>
      </c>
      <c r="N20" s="36">
        <f t="shared" si="6"/>
        <v>0</v>
      </c>
      <c r="O20" s="36">
        <f t="shared" si="6"/>
        <v>0</v>
      </c>
      <c r="P20" s="36">
        <f t="shared" si="6"/>
        <v>0</v>
      </c>
      <c r="Q20" s="36">
        <f t="shared" si="6"/>
        <v>0</v>
      </c>
    </row>
    <row r="21" spans="1:17">
      <c r="A21" s="292" t="s">
        <v>139</v>
      </c>
      <c r="B21" s="299" t="s">
        <v>316</v>
      </c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</row>
    <row r="22" spans="1:17">
      <c r="A22" s="292" t="s">
        <v>140</v>
      </c>
      <c r="B22" s="299" t="s">
        <v>316</v>
      </c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</row>
    <row r="23" spans="1:17">
      <c r="A23" s="292"/>
      <c r="B23" s="300" t="s">
        <v>315</v>
      </c>
      <c r="C23" s="36">
        <f>C19+C20</f>
        <v>0</v>
      </c>
      <c r="D23" s="36">
        <f t="shared" ref="D23:Q23" si="7">D19+D20</f>
        <v>0</v>
      </c>
      <c r="E23" s="36">
        <f t="shared" si="7"/>
        <v>0</v>
      </c>
      <c r="F23" s="36">
        <f t="shared" si="7"/>
        <v>0</v>
      </c>
      <c r="G23" s="36">
        <f t="shared" si="7"/>
        <v>0</v>
      </c>
      <c r="H23" s="36">
        <f t="shared" si="7"/>
        <v>0</v>
      </c>
      <c r="I23" s="36">
        <f t="shared" si="7"/>
        <v>0</v>
      </c>
      <c r="J23" s="36">
        <f t="shared" si="7"/>
        <v>0</v>
      </c>
      <c r="K23" s="36">
        <f t="shared" si="7"/>
        <v>0</v>
      </c>
      <c r="L23" s="36">
        <f t="shared" si="7"/>
        <v>0</v>
      </c>
      <c r="M23" s="36">
        <f t="shared" si="7"/>
        <v>0</v>
      </c>
      <c r="N23" s="36">
        <f t="shared" si="7"/>
        <v>0</v>
      </c>
      <c r="O23" s="36">
        <f t="shared" si="7"/>
        <v>0</v>
      </c>
      <c r="P23" s="36">
        <f t="shared" si="7"/>
        <v>0</v>
      </c>
      <c r="Q23" s="36">
        <f t="shared" si="7"/>
        <v>0</v>
      </c>
    </row>
    <row r="24" spans="1:17">
      <c r="A24" s="290" t="s">
        <v>31</v>
      </c>
      <c r="B24" s="300" t="s">
        <v>296</v>
      </c>
      <c r="C24" s="280">
        <f t="shared" ref="C24:Q24" si="8">C6</f>
        <v>0</v>
      </c>
      <c r="D24" s="280">
        <f t="shared" si="8"/>
        <v>0</v>
      </c>
      <c r="E24" s="280">
        <f t="shared" si="8"/>
        <v>0</v>
      </c>
      <c r="F24" s="280">
        <f t="shared" si="8"/>
        <v>0</v>
      </c>
      <c r="G24" s="280">
        <f t="shared" si="8"/>
        <v>0</v>
      </c>
      <c r="H24" s="280">
        <f t="shared" si="8"/>
        <v>0</v>
      </c>
      <c r="I24" s="280">
        <f t="shared" si="8"/>
        <v>0</v>
      </c>
      <c r="J24" s="280">
        <f t="shared" si="8"/>
        <v>0</v>
      </c>
      <c r="K24" s="280">
        <f t="shared" si="8"/>
        <v>0</v>
      </c>
      <c r="L24" s="34">
        <f t="shared" si="8"/>
        <v>0</v>
      </c>
      <c r="M24" s="34">
        <f t="shared" si="8"/>
        <v>0</v>
      </c>
      <c r="N24" s="34">
        <f t="shared" si="8"/>
        <v>0</v>
      </c>
      <c r="O24" s="34">
        <f t="shared" si="8"/>
        <v>0</v>
      </c>
      <c r="P24" s="34">
        <f t="shared" si="8"/>
        <v>0</v>
      </c>
      <c r="Q24" s="34">
        <f t="shared" si="8"/>
        <v>0</v>
      </c>
    </row>
    <row r="25" spans="1:17">
      <c r="A25" s="292">
        <v>1</v>
      </c>
      <c r="B25" s="294" t="s">
        <v>309</v>
      </c>
      <c r="C25" s="36">
        <f>SUM(C26:C30)</f>
        <v>0</v>
      </c>
      <c r="D25" s="36">
        <f t="shared" ref="D25:Q25" si="9">SUM(D26:D30)</f>
        <v>0</v>
      </c>
      <c r="E25" s="36">
        <f t="shared" si="9"/>
        <v>0</v>
      </c>
      <c r="F25" s="36">
        <f t="shared" si="9"/>
        <v>0</v>
      </c>
      <c r="G25" s="36">
        <f t="shared" si="9"/>
        <v>0</v>
      </c>
      <c r="H25" s="36">
        <f t="shared" si="9"/>
        <v>0</v>
      </c>
      <c r="I25" s="36">
        <f t="shared" si="9"/>
        <v>0</v>
      </c>
      <c r="J25" s="36">
        <f t="shared" si="9"/>
        <v>0</v>
      </c>
      <c r="K25" s="36">
        <f t="shared" si="9"/>
        <v>0</v>
      </c>
      <c r="L25" s="36">
        <f t="shared" si="9"/>
        <v>0</v>
      </c>
      <c r="M25" s="36">
        <f t="shared" si="9"/>
        <v>0</v>
      </c>
      <c r="N25" s="36">
        <f t="shared" si="9"/>
        <v>0</v>
      </c>
      <c r="O25" s="36">
        <f t="shared" si="9"/>
        <v>0</v>
      </c>
      <c r="P25" s="36">
        <f t="shared" si="9"/>
        <v>0</v>
      </c>
      <c r="Q25" s="36">
        <f t="shared" si="9"/>
        <v>0</v>
      </c>
    </row>
    <row r="26" spans="1:17">
      <c r="A26" s="291" t="s">
        <v>28</v>
      </c>
      <c r="B26" s="299" t="s">
        <v>311</v>
      </c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</row>
    <row r="27" spans="1:17">
      <c r="A27" s="291" t="s">
        <v>29</v>
      </c>
      <c r="B27" s="299" t="s">
        <v>312</v>
      </c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</row>
    <row r="28" spans="1:17">
      <c r="A28" s="291" t="s">
        <v>47</v>
      </c>
      <c r="B28" s="299" t="s">
        <v>316</v>
      </c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</row>
    <row r="29" spans="1:17">
      <c r="A29" s="291" t="s">
        <v>300</v>
      </c>
      <c r="B29" s="299" t="s">
        <v>316</v>
      </c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</row>
    <row r="30" spans="1:17">
      <c r="A30" s="292" t="s">
        <v>310</v>
      </c>
      <c r="B30" s="299" t="s">
        <v>316</v>
      </c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</row>
    <row r="31" spans="1:17">
      <c r="A31" s="292"/>
      <c r="B31" s="300" t="s">
        <v>317</v>
      </c>
      <c r="C31" s="36">
        <f>C24+C25</f>
        <v>0</v>
      </c>
      <c r="D31" s="36">
        <f t="shared" ref="D31:Q31" si="10">D24+D25</f>
        <v>0</v>
      </c>
      <c r="E31" s="36">
        <f t="shared" si="10"/>
        <v>0</v>
      </c>
      <c r="F31" s="36">
        <f t="shared" si="10"/>
        <v>0</v>
      </c>
      <c r="G31" s="36">
        <f t="shared" si="10"/>
        <v>0</v>
      </c>
      <c r="H31" s="36">
        <f t="shared" si="10"/>
        <v>0</v>
      </c>
      <c r="I31" s="36">
        <f t="shared" si="10"/>
        <v>0</v>
      </c>
      <c r="J31" s="36">
        <f t="shared" si="10"/>
        <v>0</v>
      </c>
      <c r="K31" s="36">
        <f t="shared" si="10"/>
        <v>0</v>
      </c>
      <c r="L31" s="36">
        <f t="shared" si="10"/>
        <v>0</v>
      </c>
      <c r="M31" s="36">
        <f t="shared" si="10"/>
        <v>0</v>
      </c>
      <c r="N31" s="36">
        <f t="shared" si="10"/>
        <v>0</v>
      </c>
      <c r="O31" s="36">
        <f t="shared" si="10"/>
        <v>0</v>
      </c>
      <c r="P31" s="36">
        <f t="shared" si="10"/>
        <v>0</v>
      </c>
      <c r="Q31" s="36">
        <f t="shared" si="10"/>
        <v>0</v>
      </c>
    </row>
    <row r="32" spans="1:17" ht="25.5">
      <c r="A32" s="310" t="s">
        <v>57</v>
      </c>
      <c r="B32" s="300" t="s">
        <v>314</v>
      </c>
      <c r="C32" s="311">
        <f>C23-C31</f>
        <v>0</v>
      </c>
      <c r="D32" s="311">
        <f t="shared" ref="D32:Q32" si="11">D23-D31</f>
        <v>0</v>
      </c>
      <c r="E32" s="311">
        <f t="shared" si="11"/>
        <v>0</v>
      </c>
      <c r="F32" s="311">
        <f t="shared" si="11"/>
        <v>0</v>
      </c>
      <c r="G32" s="311">
        <f t="shared" si="11"/>
        <v>0</v>
      </c>
      <c r="H32" s="311">
        <f t="shared" si="11"/>
        <v>0</v>
      </c>
      <c r="I32" s="311">
        <f t="shared" si="11"/>
        <v>0</v>
      </c>
      <c r="J32" s="311">
        <f t="shared" si="11"/>
        <v>0</v>
      </c>
      <c r="K32" s="311">
        <f t="shared" si="11"/>
        <v>0</v>
      </c>
      <c r="L32" s="311">
        <f t="shared" si="11"/>
        <v>0</v>
      </c>
      <c r="M32" s="311">
        <f t="shared" si="11"/>
        <v>0</v>
      </c>
      <c r="N32" s="311">
        <f t="shared" si="11"/>
        <v>0</v>
      </c>
      <c r="O32" s="311">
        <f t="shared" si="11"/>
        <v>0</v>
      </c>
      <c r="P32" s="311">
        <f t="shared" si="11"/>
        <v>0</v>
      </c>
      <c r="Q32" s="311">
        <f t="shared" si="11"/>
        <v>0</v>
      </c>
    </row>
    <row r="33" spans="1:17">
      <c r="A33" s="296" t="s">
        <v>58</v>
      </c>
      <c r="B33" s="300" t="s">
        <v>301</v>
      </c>
      <c r="C33" s="34">
        <f>C34-C39</f>
        <v>0</v>
      </c>
      <c r="D33" s="34">
        <f t="shared" ref="D33:Q33" si="12">D34-D39</f>
        <v>0</v>
      </c>
      <c r="E33" s="34">
        <f t="shared" si="12"/>
        <v>0</v>
      </c>
      <c r="F33" s="34">
        <f t="shared" si="12"/>
        <v>0</v>
      </c>
      <c r="G33" s="34">
        <f t="shared" si="12"/>
        <v>0</v>
      </c>
      <c r="H33" s="34">
        <f t="shared" si="12"/>
        <v>0</v>
      </c>
      <c r="I33" s="34">
        <f t="shared" si="12"/>
        <v>0</v>
      </c>
      <c r="J33" s="34">
        <f t="shared" si="12"/>
        <v>0</v>
      </c>
      <c r="K33" s="34">
        <f t="shared" si="12"/>
        <v>0</v>
      </c>
      <c r="L33" s="34">
        <f t="shared" si="12"/>
        <v>0</v>
      </c>
      <c r="M33" s="34">
        <f t="shared" si="12"/>
        <v>0</v>
      </c>
      <c r="N33" s="34">
        <f t="shared" si="12"/>
        <v>0</v>
      </c>
      <c r="O33" s="34">
        <f t="shared" si="12"/>
        <v>0</v>
      </c>
      <c r="P33" s="34">
        <f t="shared" si="12"/>
        <v>0</v>
      </c>
      <c r="Q33" s="34">
        <f t="shared" si="12"/>
        <v>0</v>
      </c>
    </row>
    <row r="34" spans="1:17">
      <c r="A34" s="291" t="s">
        <v>27</v>
      </c>
      <c r="B34" s="294" t="s">
        <v>302</v>
      </c>
      <c r="C34" s="36">
        <f>SUM(C35:C38)</f>
        <v>0</v>
      </c>
      <c r="D34" s="36">
        <f>SUM(D35:D38)</f>
        <v>0</v>
      </c>
      <c r="E34" s="36">
        <f t="shared" ref="E34:Q34" si="13">SUM(E35:E38)</f>
        <v>0</v>
      </c>
      <c r="F34" s="36">
        <f t="shared" si="13"/>
        <v>0</v>
      </c>
      <c r="G34" s="36">
        <f t="shared" si="13"/>
        <v>0</v>
      </c>
      <c r="H34" s="36">
        <f t="shared" si="13"/>
        <v>0</v>
      </c>
      <c r="I34" s="36">
        <f t="shared" si="13"/>
        <v>0</v>
      </c>
      <c r="J34" s="36">
        <f t="shared" si="13"/>
        <v>0</v>
      </c>
      <c r="K34" s="36">
        <f t="shared" si="13"/>
        <v>0</v>
      </c>
      <c r="L34" s="36">
        <f t="shared" si="13"/>
        <v>0</v>
      </c>
      <c r="M34" s="36">
        <f t="shared" si="13"/>
        <v>0</v>
      </c>
      <c r="N34" s="36">
        <f t="shared" si="13"/>
        <v>0</v>
      </c>
      <c r="O34" s="36">
        <f t="shared" si="13"/>
        <v>0</v>
      </c>
      <c r="P34" s="36">
        <f t="shared" si="13"/>
        <v>0</v>
      </c>
      <c r="Q34" s="36">
        <f t="shared" si="13"/>
        <v>0</v>
      </c>
    </row>
    <row r="35" spans="1:17">
      <c r="A35" s="291" t="s">
        <v>28</v>
      </c>
      <c r="B35" s="299" t="s">
        <v>16</v>
      </c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</row>
    <row r="36" spans="1:17">
      <c r="A36" s="291" t="s">
        <v>29</v>
      </c>
      <c r="B36" s="299" t="s">
        <v>16</v>
      </c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</row>
    <row r="37" spans="1:17">
      <c r="A37" s="291" t="s">
        <v>47</v>
      </c>
      <c r="B37" s="299" t="s">
        <v>16</v>
      </c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</row>
    <row r="38" spans="1:17">
      <c r="A38" s="291" t="s">
        <v>300</v>
      </c>
      <c r="B38" s="299" t="s">
        <v>16</v>
      </c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</row>
    <row r="39" spans="1:17">
      <c r="A39" s="291" t="s">
        <v>30</v>
      </c>
      <c r="B39" s="294" t="s">
        <v>303</v>
      </c>
      <c r="C39" s="36">
        <f>SUM(C40:C41)</f>
        <v>0</v>
      </c>
      <c r="D39" s="36">
        <f>SUM(D40:D41)</f>
        <v>0</v>
      </c>
      <c r="E39" s="36">
        <f t="shared" ref="E39:Q39" si="14">SUM(E40:E41)</f>
        <v>0</v>
      </c>
      <c r="F39" s="36">
        <f t="shared" si="14"/>
        <v>0</v>
      </c>
      <c r="G39" s="36">
        <f t="shared" si="14"/>
        <v>0</v>
      </c>
      <c r="H39" s="36">
        <f t="shared" si="14"/>
        <v>0</v>
      </c>
      <c r="I39" s="36">
        <f t="shared" si="14"/>
        <v>0</v>
      </c>
      <c r="J39" s="36">
        <f t="shared" si="14"/>
        <v>0</v>
      </c>
      <c r="K39" s="36">
        <f t="shared" si="14"/>
        <v>0</v>
      </c>
      <c r="L39" s="36">
        <f t="shared" si="14"/>
        <v>0</v>
      </c>
      <c r="M39" s="36">
        <f t="shared" si="14"/>
        <v>0</v>
      </c>
      <c r="N39" s="36">
        <f t="shared" si="14"/>
        <v>0</v>
      </c>
      <c r="O39" s="36">
        <f t="shared" si="14"/>
        <v>0</v>
      </c>
      <c r="P39" s="36">
        <f t="shared" si="14"/>
        <v>0</v>
      </c>
      <c r="Q39" s="36">
        <f t="shared" si="14"/>
        <v>0</v>
      </c>
    </row>
    <row r="40" spans="1:17">
      <c r="A40" s="291" t="s">
        <v>28</v>
      </c>
      <c r="B40" s="299" t="s">
        <v>16</v>
      </c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</row>
    <row r="41" spans="1:17">
      <c r="A41" s="291" t="s">
        <v>29</v>
      </c>
      <c r="B41" s="299" t="s">
        <v>16</v>
      </c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</row>
    <row r="42" spans="1:17">
      <c r="A42" s="289" t="s">
        <v>59</v>
      </c>
      <c r="B42" s="308" t="s">
        <v>304</v>
      </c>
      <c r="C42" s="33">
        <f>C32+C33</f>
        <v>0</v>
      </c>
      <c r="D42" s="33">
        <f t="shared" ref="D42:Q42" si="15">D32+D33</f>
        <v>0</v>
      </c>
      <c r="E42" s="33">
        <f t="shared" si="15"/>
        <v>0</v>
      </c>
      <c r="F42" s="33">
        <f t="shared" si="15"/>
        <v>0</v>
      </c>
      <c r="G42" s="33">
        <f t="shared" si="15"/>
        <v>0</v>
      </c>
      <c r="H42" s="33">
        <f t="shared" si="15"/>
        <v>0</v>
      </c>
      <c r="I42" s="33">
        <f t="shared" si="15"/>
        <v>0</v>
      </c>
      <c r="J42" s="33">
        <f t="shared" si="15"/>
        <v>0</v>
      </c>
      <c r="K42" s="33">
        <f t="shared" si="15"/>
        <v>0</v>
      </c>
      <c r="L42" s="33">
        <f t="shared" si="15"/>
        <v>0</v>
      </c>
      <c r="M42" s="33">
        <f t="shared" si="15"/>
        <v>0</v>
      </c>
      <c r="N42" s="33">
        <f t="shared" si="15"/>
        <v>0</v>
      </c>
      <c r="O42" s="33">
        <f t="shared" si="15"/>
        <v>0</v>
      </c>
      <c r="P42" s="33">
        <f t="shared" si="15"/>
        <v>0</v>
      </c>
      <c r="Q42" s="33">
        <f t="shared" si="15"/>
        <v>0</v>
      </c>
    </row>
    <row r="43" spans="1:17">
      <c r="A43" s="302"/>
      <c r="B43" s="303" t="s">
        <v>299</v>
      </c>
      <c r="C43" s="306">
        <v>1</v>
      </c>
      <c r="D43" s="306">
        <f>C43/(1+$C$47)</f>
        <v>0.95238095238095233</v>
      </c>
      <c r="E43" s="306">
        <f t="shared" ref="E43:Q43" si="16">D43/(1+$C$47)</f>
        <v>0.90702947845804982</v>
      </c>
      <c r="F43" s="306">
        <f t="shared" si="16"/>
        <v>0.86383759853147601</v>
      </c>
      <c r="G43" s="306">
        <f t="shared" si="16"/>
        <v>0.82270247479188185</v>
      </c>
      <c r="H43" s="306">
        <f t="shared" si="16"/>
        <v>0.78352616646845885</v>
      </c>
      <c r="I43" s="306">
        <f t="shared" si="16"/>
        <v>0.74621539663662739</v>
      </c>
      <c r="J43" s="306">
        <f t="shared" si="16"/>
        <v>0.71068133013012125</v>
      </c>
      <c r="K43" s="306">
        <f t="shared" si="16"/>
        <v>0.67683936202868689</v>
      </c>
      <c r="L43" s="306">
        <f t="shared" si="16"/>
        <v>0.64460891621779703</v>
      </c>
      <c r="M43" s="306">
        <f t="shared" si="16"/>
        <v>0.6139132535407591</v>
      </c>
      <c r="N43" s="306">
        <f t="shared" si="16"/>
        <v>0.58467928908643718</v>
      </c>
      <c r="O43" s="306">
        <f t="shared" si="16"/>
        <v>0.55683741817755916</v>
      </c>
      <c r="P43" s="306">
        <f t="shared" si="16"/>
        <v>0.5303213506452944</v>
      </c>
      <c r="Q43" s="306">
        <f t="shared" si="16"/>
        <v>0.50506795299551843</v>
      </c>
    </row>
    <row r="44" spans="1:17">
      <c r="A44" s="289" t="s">
        <v>249</v>
      </c>
      <c r="B44" s="308" t="s">
        <v>313</v>
      </c>
      <c r="C44" s="33">
        <f>C42*C43</f>
        <v>0</v>
      </c>
      <c r="D44" s="33">
        <f t="shared" ref="D44:Q44" si="17">D42*D43</f>
        <v>0</v>
      </c>
      <c r="E44" s="33">
        <f t="shared" si="17"/>
        <v>0</v>
      </c>
      <c r="F44" s="33">
        <f t="shared" si="17"/>
        <v>0</v>
      </c>
      <c r="G44" s="33">
        <f t="shared" si="17"/>
        <v>0</v>
      </c>
      <c r="H44" s="33">
        <f t="shared" si="17"/>
        <v>0</v>
      </c>
      <c r="I44" s="33">
        <f t="shared" si="17"/>
        <v>0</v>
      </c>
      <c r="J44" s="33">
        <f t="shared" si="17"/>
        <v>0</v>
      </c>
      <c r="K44" s="33">
        <f t="shared" si="17"/>
        <v>0</v>
      </c>
      <c r="L44" s="33">
        <f t="shared" si="17"/>
        <v>0</v>
      </c>
      <c r="M44" s="33">
        <f t="shared" si="17"/>
        <v>0</v>
      </c>
      <c r="N44" s="33">
        <f t="shared" si="17"/>
        <v>0</v>
      </c>
      <c r="O44" s="33">
        <f t="shared" si="17"/>
        <v>0</v>
      </c>
      <c r="P44" s="33">
        <f t="shared" si="17"/>
        <v>0</v>
      </c>
      <c r="Q44" s="33">
        <f t="shared" si="17"/>
        <v>0</v>
      </c>
    </row>
    <row r="45" spans="1:17">
      <c r="A45" s="290"/>
      <c r="B45" s="300" t="s">
        <v>297</v>
      </c>
      <c r="C45" s="34">
        <f>(C23+C34)*C43</f>
        <v>0</v>
      </c>
      <c r="D45" s="34">
        <f t="shared" ref="D45:Q45" si="18">(D23+D34)*D43</f>
        <v>0</v>
      </c>
      <c r="E45" s="34">
        <f t="shared" si="18"/>
        <v>0</v>
      </c>
      <c r="F45" s="34">
        <f t="shared" si="18"/>
        <v>0</v>
      </c>
      <c r="G45" s="34">
        <f t="shared" si="18"/>
        <v>0</v>
      </c>
      <c r="H45" s="34">
        <f t="shared" si="18"/>
        <v>0</v>
      </c>
      <c r="I45" s="34">
        <f t="shared" si="18"/>
        <v>0</v>
      </c>
      <c r="J45" s="34">
        <f t="shared" si="18"/>
        <v>0</v>
      </c>
      <c r="K45" s="34">
        <f t="shared" si="18"/>
        <v>0</v>
      </c>
      <c r="L45" s="34">
        <f t="shared" si="18"/>
        <v>0</v>
      </c>
      <c r="M45" s="34">
        <f t="shared" si="18"/>
        <v>0</v>
      </c>
      <c r="N45" s="34">
        <f t="shared" si="18"/>
        <v>0</v>
      </c>
      <c r="O45" s="34">
        <f t="shared" si="18"/>
        <v>0</v>
      </c>
      <c r="P45" s="34">
        <f t="shared" si="18"/>
        <v>0</v>
      </c>
      <c r="Q45" s="34">
        <f t="shared" si="18"/>
        <v>0</v>
      </c>
    </row>
    <row r="46" spans="1:17">
      <c r="A46" s="290"/>
      <c r="B46" s="300" t="s">
        <v>298</v>
      </c>
      <c r="C46" s="34">
        <f>(C31+C39)*C43</f>
        <v>0</v>
      </c>
      <c r="D46" s="34">
        <f t="shared" ref="D46:Q46" si="19">(D31+D39)*D43</f>
        <v>0</v>
      </c>
      <c r="E46" s="34">
        <f t="shared" si="19"/>
        <v>0</v>
      </c>
      <c r="F46" s="34">
        <f t="shared" si="19"/>
        <v>0</v>
      </c>
      <c r="G46" s="34">
        <f t="shared" si="19"/>
        <v>0</v>
      </c>
      <c r="H46" s="34">
        <f t="shared" si="19"/>
        <v>0</v>
      </c>
      <c r="I46" s="34">
        <f t="shared" si="19"/>
        <v>0</v>
      </c>
      <c r="J46" s="34">
        <f t="shared" si="19"/>
        <v>0</v>
      </c>
      <c r="K46" s="34">
        <f t="shared" si="19"/>
        <v>0</v>
      </c>
      <c r="L46" s="34">
        <f t="shared" si="19"/>
        <v>0</v>
      </c>
      <c r="M46" s="34">
        <f t="shared" si="19"/>
        <v>0</v>
      </c>
      <c r="N46" s="34">
        <f t="shared" si="19"/>
        <v>0</v>
      </c>
      <c r="O46" s="34">
        <f t="shared" si="19"/>
        <v>0</v>
      </c>
      <c r="P46" s="34">
        <f t="shared" si="19"/>
        <v>0</v>
      </c>
      <c r="Q46" s="34">
        <f t="shared" si="19"/>
        <v>0</v>
      </c>
    </row>
    <row r="47" spans="1:17">
      <c r="A47" s="295"/>
      <c r="B47" s="309" t="s">
        <v>68</v>
      </c>
      <c r="C47" s="305">
        <v>0.05</v>
      </c>
      <c r="D47" s="312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</row>
    <row r="48" spans="1:17">
      <c r="A48" s="295"/>
      <c r="B48" s="293" t="s">
        <v>305</v>
      </c>
      <c r="C48" s="30">
        <f>SUM(C44:Q44)</f>
        <v>0</v>
      </c>
      <c r="D48" s="28"/>
      <c r="E48" s="28"/>
      <c r="F48" s="28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</row>
    <row r="49" spans="1:17" ht="24">
      <c r="A49" s="295"/>
      <c r="B49" s="293" t="s">
        <v>306</v>
      </c>
      <c r="C49" s="364" t="str">
        <f>IFERROR(IRR(C42:Q42),"Brak możliwości wyznaczenia")</f>
        <v>Brak możliwości wyznaczenia</v>
      </c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8"/>
      <c r="P49" s="28"/>
      <c r="Q49" s="28"/>
    </row>
    <row r="50" spans="1:17" ht="24">
      <c r="A50" s="295"/>
      <c r="B50" s="293" t="s">
        <v>307</v>
      </c>
      <c r="C50" s="363" t="str">
        <f>IFERROR(SUM(C45:Q45)/SUM(C46:Q46),"Brak możliwości wyznaczenia")</f>
        <v>Brak możliwości wyznaczenia</v>
      </c>
      <c r="D50" s="28"/>
      <c r="E50" s="28"/>
      <c r="F50" s="28"/>
      <c r="G50" s="28"/>
      <c r="H50" s="28"/>
      <c r="I50" s="28"/>
      <c r="J50" s="28"/>
      <c r="K50" s="28"/>
      <c r="L50" s="28"/>
      <c r="M50" s="28"/>
      <c r="N50" s="28"/>
      <c r="O50" s="28"/>
      <c r="P50" s="28"/>
      <c r="Q50" s="28"/>
    </row>
    <row r="51" spans="1:17">
      <c r="C51" s="41"/>
    </row>
    <row r="52" spans="1:17">
      <c r="C52" s="41"/>
    </row>
    <row r="53" spans="1:17">
      <c r="C53" s="41"/>
    </row>
  </sheetData>
  <customSheetViews>
    <customSheetView guid="{8634C2BB-76FB-4039-B56C-6B628142ACCE}" scale="80" showPageBreaks="1" topLeftCell="A4">
      <selection activeCell="X37" sqref="X37"/>
      <pageMargins left="0.44" right="0.36" top="0.64" bottom="0.59055118110236227" header="0.31496062992125984" footer="0.39370078740157483"/>
      <pageSetup paperSize="9" scale="40" pageOrder="overThenDown" orientation="landscape" r:id="rId1"/>
      <headerFooter alignWithMargins="0">
        <oddHeader>&amp;C&amp;"Arial,Pogrubiony"&amp;16Wskaźniki efektywności finansowej inwestycji</oddHeader>
        <oddFooter>&amp;CStrona &amp;P z &amp;N&amp;R&amp;A</oddFooter>
      </headerFooter>
    </customSheetView>
    <customSheetView guid="{6F4C57C8-5562-4709-9327-9573B39EDAF4}" scale="90" showPageBreaks="1" topLeftCell="A10">
      <selection activeCell="E54" sqref="E54"/>
      <pageMargins left="0.44" right="0.36" top="0.64" bottom="0.59055118110236227" header="0.31496062992125984" footer="0.39370078740157483"/>
      <pageSetup paperSize="9" scale="40" pageOrder="overThenDown" orientation="landscape" r:id="rId2"/>
      <headerFooter alignWithMargins="0">
        <oddHeader>&amp;C&amp;"Arial,Pogrubiony"&amp;16Wskaźniki efektywności finansowej inwestycji</oddHeader>
        <oddFooter>&amp;CStrona &amp;P z &amp;N&amp;R&amp;A</oddFooter>
      </headerFooter>
    </customSheetView>
    <customSheetView guid="{9EC9AAF8-31E5-417A-A928-3DBD93AA7952}" scale="90" showPageBreaks="1">
      <selection activeCell="A11" sqref="A11"/>
      <pageMargins left="0.44" right="0.36" top="0.64" bottom="0.59055118110236227" header="0.31496062992125984" footer="0.39370078740157483"/>
      <pageSetup paperSize="9" scale="75" pageOrder="overThenDown" orientation="landscape" r:id="rId3"/>
      <headerFooter alignWithMargins="0">
        <oddHeader>&amp;C&amp;"Arial,Pogrubiony"&amp;16Wskaźniki efektywności finansowej inwestycji</oddHeader>
        <oddFooter>&amp;CStrona &amp;P z &amp;N&amp;R&amp;A</oddFooter>
      </headerFooter>
    </customSheetView>
    <customSheetView guid="{19015944-8DC3-4198-B28B-DDAFEE7C00D9}" showPageBreaks="1" view="pageBreakPreview" topLeftCell="A28">
      <selection activeCell="D42" sqref="D42"/>
      <pageMargins left="0.43307086614173229" right="0.35433070866141736" top="0.55118110236220474" bottom="0.59055118110236227" header="0.31496062992125984" footer="0.39370078740157483"/>
      <pageSetup paperSize="9" scale="65" pageOrder="overThenDown" orientation="landscape" r:id="rId4"/>
      <headerFooter alignWithMargins="0">
        <oddHeader>&amp;C&amp;"Arial,Pogrubiony"&amp;16Wskaźniki efektywności finansowej inwestycji</oddHeader>
        <oddFooter>&amp;CStrona &amp;P z &amp;N&amp;R&amp;A</oddFooter>
      </headerFooter>
    </customSheetView>
    <customSheetView guid="{F7D79B8D-92A2-4094-827A-AE8F90DE993F}" scale="90" topLeftCell="A28">
      <selection activeCell="E18" sqref="E18"/>
      <pageMargins left="0.44" right="0.36" top="0.64" bottom="0.59055118110236227" header="0.31496062992125984" footer="0.39370078740157483"/>
      <pageSetup paperSize="9" scale="75" pageOrder="overThenDown" orientation="landscape" r:id="rId5"/>
      <headerFooter alignWithMargins="0">
        <oddHeader>&amp;C&amp;"Arial,Pogrubiony"&amp;16Wskaźniki efektywności finansowej inwestycji</oddHeader>
        <oddFooter>&amp;CStrona &amp;P z &amp;N&amp;R&amp;A</oddFooter>
      </headerFooter>
    </customSheetView>
    <customSheetView guid="{6D8ACA1D-6FAD-497E-8DEE-A33C8B954C59}" scale="90">
      <selection activeCell="E52" sqref="E52"/>
      <pageMargins left="0.44" right="0.36" top="0.64" bottom="0.59055118110236227" header="0.31496062992125984" footer="0.39370078740157483"/>
      <pageSetup paperSize="9" scale="40" pageOrder="overThenDown" orientation="landscape" r:id="rId6"/>
      <headerFooter alignWithMargins="0">
        <oddHeader>&amp;C&amp;"Arial,Pogrubiony"&amp;16Wskaźniki efektywności finansowej inwestycji</oddHeader>
        <oddFooter>&amp;CStrona &amp;P z &amp;N&amp;R&amp;A</oddFooter>
      </headerFooter>
    </customSheetView>
    <customSheetView guid="{E0009F4F-48B6-4F1C-908A-7AA9220F9FEE}" scale="60" showPageBreaks="1">
      <selection activeCell="C26" sqref="C26"/>
      <pageMargins left="0.44" right="0.36" top="0.64" bottom="0.59055118110236227" header="0.31496062992125984" footer="0.39370078740157483"/>
      <pageSetup paperSize="9" scale="40" pageOrder="overThenDown" orientation="landscape" r:id="rId7"/>
      <headerFooter alignWithMargins="0">
        <oddHeader>&amp;C&amp;"Arial,Pogrubiony"&amp;16Wskaźniki efektywności finansowej inwestycji</oddHeader>
        <oddFooter>&amp;CStrona &amp;P z &amp;N&amp;R&amp;A</oddFooter>
      </headerFooter>
    </customSheetView>
  </customSheetViews>
  <phoneticPr fontId="0" type="noConversion"/>
  <pageMargins left="0.44" right="0.36" top="0.64" bottom="0.59055118110236227" header="0.31496062992125984" footer="0.39370078740157483"/>
  <pageSetup paperSize="9" scale="40" pageOrder="overThenDown" orientation="landscape" r:id="rId8"/>
  <headerFooter alignWithMargins="0">
    <oddHeader>&amp;C&amp;"Arial,Pogrubiony"&amp;16Wskaźniki efektywności finansowej inwestycji</oddHeader>
    <oddFooter>&amp;CStrona &amp;P z &amp;N&amp;R&amp;A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9"/>
  <sheetViews>
    <sheetView topLeftCell="A13" zoomScale="80" zoomScaleNormal="80" workbookViewId="0">
      <selection activeCell="F18" sqref="F18"/>
    </sheetView>
  </sheetViews>
  <sheetFormatPr defaultRowHeight="12.75"/>
  <cols>
    <col min="1" max="1" width="4.7109375" style="111" customWidth="1"/>
    <col min="2" max="2" width="52.28515625" style="142" customWidth="1"/>
    <col min="3" max="17" width="14.5703125" style="112" customWidth="1"/>
    <col min="18" max="18" width="15.7109375" style="111" customWidth="1"/>
    <col min="19" max="16384" width="9.140625" style="111"/>
  </cols>
  <sheetData>
    <row r="1" spans="1:18" ht="77.25" customHeight="1" thickBot="1">
      <c r="B1" s="419" t="s">
        <v>332</v>
      </c>
      <c r="C1" s="420"/>
      <c r="D1" s="420"/>
      <c r="E1" s="420"/>
      <c r="F1" s="420"/>
      <c r="G1" s="420"/>
      <c r="H1" s="420"/>
      <c r="I1" s="421"/>
    </row>
    <row r="3" spans="1:18">
      <c r="A3" s="113" t="s">
        <v>335</v>
      </c>
      <c r="B3" s="114"/>
      <c r="C3" s="115"/>
      <c r="D3" s="115"/>
      <c r="E3" s="115"/>
      <c r="F3" s="115"/>
      <c r="G3" s="116"/>
      <c r="H3" s="116"/>
      <c r="I3" s="116"/>
    </row>
    <row r="4" spans="1:18" s="120" customFormat="1">
      <c r="A4" s="117" t="s">
        <v>22</v>
      </c>
      <c r="B4" s="118" t="s">
        <v>23</v>
      </c>
      <c r="C4" s="119" t="s">
        <v>24</v>
      </c>
      <c r="D4" s="119" t="s">
        <v>24</v>
      </c>
      <c r="E4" s="119" t="s">
        <v>24</v>
      </c>
      <c r="F4" s="119" t="s">
        <v>24</v>
      </c>
      <c r="G4" s="119" t="s">
        <v>24</v>
      </c>
      <c r="H4" s="119" t="s">
        <v>24</v>
      </c>
      <c r="I4" s="119" t="s">
        <v>24</v>
      </c>
      <c r="J4" s="119" t="s">
        <v>24</v>
      </c>
      <c r="K4" s="119" t="s">
        <v>24</v>
      </c>
      <c r="L4" s="119" t="s">
        <v>24</v>
      </c>
      <c r="M4" s="119" t="s">
        <v>24</v>
      </c>
      <c r="N4" s="119" t="s">
        <v>24</v>
      </c>
      <c r="O4" s="119" t="s">
        <v>24</v>
      </c>
      <c r="P4" s="119" t="s">
        <v>24</v>
      </c>
      <c r="Q4" s="119" t="s">
        <v>24</v>
      </c>
    </row>
    <row r="5" spans="1:18" s="124" customFormat="1" ht="28.5" customHeight="1">
      <c r="A5" s="121" t="s">
        <v>48</v>
      </c>
      <c r="B5" s="122" t="s">
        <v>60</v>
      </c>
      <c r="C5" s="123">
        <f>C6-C7-C8-C9-C10</f>
        <v>0</v>
      </c>
      <c r="D5" s="123">
        <f t="shared" ref="D5:Q5" si="0">D6-D7-D8-D9-D10</f>
        <v>0</v>
      </c>
      <c r="E5" s="123">
        <f t="shared" si="0"/>
        <v>0</v>
      </c>
      <c r="F5" s="123">
        <f t="shared" si="0"/>
        <v>0</v>
      </c>
      <c r="G5" s="123">
        <f t="shared" si="0"/>
        <v>0</v>
      </c>
      <c r="H5" s="123">
        <f t="shared" si="0"/>
        <v>0</v>
      </c>
      <c r="I5" s="123">
        <f t="shared" si="0"/>
        <v>0</v>
      </c>
      <c r="J5" s="123">
        <f t="shared" si="0"/>
        <v>0</v>
      </c>
      <c r="K5" s="123">
        <f t="shared" si="0"/>
        <v>0</v>
      </c>
      <c r="L5" s="123">
        <f t="shared" si="0"/>
        <v>0</v>
      </c>
      <c r="M5" s="123">
        <f t="shared" si="0"/>
        <v>0</v>
      </c>
      <c r="N5" s="123">
        <f t="shared" si="0"/>
        <v>0</v>
      </c>
      <c r="O5" s="123">
        <f t="shared" si="0"/>
        <v>0</v>
      </c>
      <c r="P5" s="123">
        <f t="shared" si="0"/>
        <v>0</v>
      </c>
      <c r="Q5" s="123">
        <f t="shared" si="0"/>
        <v>0</v>
      </c>
    </row>
    <row r="6" spans="1:18" s="127" customFormat="1">
      <c r="A6" s="143" t="s">
        <v>49</v>
      </c>
      <c r="B6" s="5" t="s">
        <v>137</v>
      </c>
      <c r="C6" s="126"/>
      <c r="D6" s="126"/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</row>
    <row r="7" spans="1:18" s="127" customFormat="1">
      <c r="A7" s="143" t="s">
        <v>111</v>
      </c>
      <c r="B7" s="125" t="s">
        <v>109</v>
      </c>
      <c r="C7" s="126"/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</row>
    <row r="8" spans="1:18" s="127" customFormat="1">
      <c r="A8" s="143" t="s">
        <v>122</v>
      </c>
      <c r="B8" s="128" t="s">
        <v>106</v>
      </c>
      <c r="C8" s="126"/>
      <c r="D8" s="126"/>
      <c r="E8" s="126"/>
      <c r="F8" s="126"/>
      <c r="G8" s="126"/>
      <c r="H8" s="126"/>
      <c r="I8" s="126"/>
      <c r="J8" s="126"/>
      <c r="K8" s="126"/>
      <c r="L8" s="126"/>
      <c r="M8" s="126"/>
      <c r="N8" s="126"/>
      <c r="O8" s="126"/>
      <c r="P8" s="126"/>
      <c r="Q8" s="126"/>
    </row>
    <row r="9" spans="1:18" s="127" customFormat="1">
      <c r="A9" s="143" t="s">
        <v>123</v>
      </c>
      <c r="B9" s="128" t="s">
        <v>107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  <c r="P9" s="126"/>
      <c r="Q9" s="126"/>
    </row>
    <row r="10" spans="1:18" s="124" customFormat="1" ht="25.5">
      <c r="A10" s="143" t="s">
        <v>124</v>
      </c>
      <c r="B10" s="128" t="s">
        <v>138</v>
      </c>
      <c r="C10" s="126"/>
      <c r="D10" s="126"/>
      <c r="E10" s="126"/>
      <c r="F10" s="126"/>
      <c r="G10" s="126"/>
      <c r="H10" s="126"/>
      <c r="I10" s="126"/>
      <c r="J10" s="126"/>
      <c r="K10" s="126"/>
      <c r="L10" s="126"/>
      <c r="M10" s="126"/>
      <c r="N10" s="126"/>
      <c r="O10" s="126"/>
      <c r="P10" s="126"/>
      <c r="Q10" s="126"/>
    </row>
    <row r="11" spans="1:18" s="127" customFormat="1" ht="25.5">
      <c r="A11" s="121" t="s">
        <v>50</v>
      </c>
      <c r="B11" s="122" t="s">
        <v>61</v>
      </c>
      <c r="C11" s="123">
        <f>-(C12+C13)</f>
        <v>0</v>
      </c>
      <c r="D11" s="123">
        <f t="shared" ref="D11:Q11" si="1">-(D12+D13)</f>
        <v>0</v>
      </c>
      <c r="E11" s="123">
        <f t="shared" si="1"/>
        <v>0</v>
      </c>
      <c r="F11" s="123">
        <f t="shared" si="1"/>
        <v>0</v>
      </c>
      <c r="G11" s="123">
        <f t="shared" si="1"/>
        <v>0</v>
      </c>
      <c r="H11" s="123">
        <f t="shared" si="1"/>
        <v>0</v>
      </c>
      <c r="I11" s="123">
        <f t="shared" si="1"/>
        <v>0</v>
      </c>
      <c r="J11" s="123">
        <f t="shared" si="1"/>
        <v>0</v>
      </c>
      <c r="K11" s="123">
        <f t="shared" si="1"/>
        <v>0</v>
      </c>
      <c r="L11" s="123">
        <f t="shared" si="1"/>
        <v>0</v>
      </c>
      <c r="M11" s="123">
        <f t="shared" si="1"/>
        <v>0</v>
      </c>
      <c r="N11" s="123">
        <f t="shared" si="1"/>
        <v>0</v>
      </c>
      <c r="O11" s="123">
        <f t="shared" si="1"/>
        <v>0</v>
      </c>
      <c r="P11" s="123">
        <f t="shared" si="1"/>
        <v>0</v>
      </c>
      <c r="Q11" s="123">
        <f t="shared" si="1"/>
        <v>0</v>
      </c>
    </row>
    <row r="12" spans="1:18" s="127" customFormat="1">
      <c r="A12" s="143" t="s">
        <v>49</v>
      </c>
      <c r="B12" s="129" t="s">
        <v>108</v>
      </c>
      <c r="C12" s="126"/>
      <c r="D12" s="126"/>
      <c r="E12" s="126"/>
      <c r="F12" s="126"/>
      <c r="G12" s="126"/>
      <c r="H12" s="126"/>
      <c r="I12" s="126"/>
      <c r="J12" s="126"/>
      <c r="K12" s="126"/>
      <c r="L12" s="126"/>
      <c r="M12" s="126"/>
      <c r="N12" s="126"/>
      <c r="O12" s="126"/>
      <c r="P12" s="126"/>
      <c r="Q12" s="126"/>
    </row>
    <row r="13" spans="1:18" s="127" customFormat="1">
      <c r="A13" s="143" t="s">
        <v>111</v>
      </c>
      <c r="B13" s="129" t="s">
        <v>72</v>
      </c>
      <c r="C13" s="126"/>
      <c r="D13" s="126"/>
      <c r="E13" s="126"/>
      <c r="F13" s="126"/>
      <c r="G13" s="126"/>
      <c r="H13" s="126"/>
      <c r="I13" s="126"/>
      <c r="J13" s="126"/>
      <c r="K13" s="126"/>
      <c r="L13" s="126"/>
      <c r="M13" s="126"/>
      <c r="N13" s="126"/>
      <c r="O13" s="126"/>
      <c r="P13" s="126"/>
      <c r="Q13" s="126"/>
      <c r="R13" s="145"/>
    </row>
    <row r="14" spans="1:18" s="127" customFormat="1" ht="25.5">
      <c r="A14" s="121" t="s">
        <v>51</v>
      </c>
      <c r="B14" s="122" t="s">
        <v>62</v>
      </c>
      <c r="C14" s="123">
        <f t="shared" ref="C14:Q14" si="2">C15-C22</f>
        <v>0</v>
      </c>
      <c r="D14" s="123">
        <f t="shared" si="2"/>
        <v>0</v>
      </c>
      <c r="E14" s="123">
        <f t="shared" si="2"/>
        <v>0</v>
      </c>
      <c r="F14" s="123">
        <f t="shared" si="2"/>
        <v>0</v>
      </c>
      <c r="G14" s="123">
        <f t="shared" si="2"/>
        <v>0</v>
      </c>
      <c r="H14" s="123">
        <f t="shared" si="2"/>
        <v>0</v>
      </c>
      <c r="I14" s="123">
        <f t="shared" si="2"/>
        <v>0</v>
      </c>
      <c r="J14" s="123">
        <f t="shared" si="2"/>
        <v>0</v>
      </c>
      <c r="K14" s="123">
        <f t="shared" si="2"/>
        <v>0</v>
      </c>
      <c r="L14" s="123">
        <f t="shared" si="2"/>
        <v>0</v>
      </c>
      <c r="M14" s="123">
        <f t="shared" si="2"/>
        <v>0</v>
      </c>
      <c r="N14" s="123">
        <f t="shared" si="2"/>
        <v>0</v>
      </c>
      <c r="O14" s="123">
        <f t="shared" si="2"/>
        <v>0</v>
      </c>
      <c r="P14" s="123">
        <f t="shared" si="2"/>
        <v>0</v>
      </c>
      <c r="Q14" s="123">
        <f t="shared" si="2"/>
        <v>0</v>
      </c>
    </row>
    <row r="15" spans="1:18" s="127" customFormat="1">
      <c r="A15" s="143" t="s">
        <v>49</v>
      </c>
      <c r="B15" s="129" t="s">
        <v>112</v>
      </c>
      <c r="C15" s="126">
        <f>SUM(C16:C21)</f>
        <v>0</v>
      </c>
      <c r="D15" s="126">
        <f t="shared" ref="D15:Q15" si="3">SUM(D16:D21)</f>
        <v>0</v>
      </c>
      <c r="E15" s="126">
        <f t="shared" si="3"/>
        <v>0</v>
      </c>
      <c r="F15" s="126">
        <f t="shared" si="3"/>
        <v>0</v>
      </c>
      <c r="G15" s="126">
        <f t="shared" si="3"/>
        <v>0</v>
      </c>
      <c r="H15" s="126">
        <f t="shared" si="3"/>
        <v>0</v>
      </c>
      <c r="I15" s="126">
        <f t="shared" si="3"/>
        <v>0</v>
      </c>
      <c r="J15" s="126">
        <f t="shared" si="3"/>
        <v>0</v>
      </c>
      <c r="K15" s="126">
        <f t="shared" si="3"/>
        <v>0</v>
      </c>
      <c r="L15" s="126">
        <f t="shared" si="3"/>
        <v>0</v>
      </c>
      <c r="M15" s="126">
        <f t="shared" si="3"/>
        <v>0</v>
      </c>
      <c r="N15" s="126">
        <f t="shared" si="3"/>
        <v>0</v>
      </c>
      <c r="O15" s="126">
        <f t="shared" si="3"/>
        <v>0</v>
      </c>
      <c r="P15" s="126">
        <f t="shared" si="3"/>
        <v>0</v>
      </c>
      <c r="Q15" s="126">
        <f t="shared" si="3"/>
        <v>0</v>
      </c>
    </row>
    <row r="16" spans="1:18" s="127" customFormat="1">
      <c r="A16" s="143">
        <v>1</v>
      </c>
      <c r="B16" s="129" t="s">
        <v>132</v>
      </c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  <c r="P16" s="126"/>
      <c r="Q16" s="126"/>
    </row>
    <row r="17" spans="1:18" s="127" customFormat="1">
      <c r="A17" s="143">
        <v>2</v>
      </c>
      <c r="B17" s="59" t="s">
        <v>113</v>
      </c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P17" s="130"/>
      <c r="Q17" s="130"/>
    </row>
    <row r="18" spans="1:18" s="127" customFormat="1">
      <c r="A18" s="143">
        <v>3</v>
      </c>
      <c r="B18" s="59" t="s">
        <v>128</v>
      </c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  <c r="N18" s="130"/>
      <c r="O18" s="130"/>
      <c r="P18" s="130"/>
      <c r="Q18" s="130"/>
    </row>
    <row r="19" spans="1:18" s="127" customFormat="1">
      <c r="A19" s="143">
        <v>4</v>
      </c>
      <c r="B19" s="59" t="s">
        <v>114</v>
      </c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  <c r="N19" s="130"/>
      <c r="O19" s="130"/>
      <c r="P19" s="130"/>
      <c r="Q19" s="130"/>
    </row>
    <row r="20" spans="1:18" s="127" customFormat="1">
      <c r="A20" s="143">
        <v>5</v>
      </c>
      <c r="B20" s="59" t="s">
        <v>115</v>
      </c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  <c r="N20" s="130"/>
      <c r="O20" s="130"/>
      <c r="P20" s="130"/>
      <c r="Q20" s="130"/>
    </row>
    <row r="21" spans="1:18" s="127" customFormat="1">
      <c r="A21" s="143">
        <v>6</v>
      </c>
      <c r="B21" s="59" t="s">
        <v>116</v>
      </c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130"/>
    </row>
    <row r="22" spans="1:18" s="127" customFormat="1">
      <c r="A22" s="143" t="s">
        <v>111</v>
      </c>
      <c r="B22" s="129" t="s">
        <v>117</v>
      </c>
      <c r="C22" s="126">
        <f>SUM(C23:C26)</f>
        <v>0</v>
      </c>
      <c r="D22" s="126">
        <f t="shared" ref="D22:Q22" si="4">SUM(D23:D26)</f>
        <v>0</v>
      </c>
      <c r="E22" s="126">
        <f t="shared" si="4"/>
        <v>0</v>
      </c>
      <c r="F22" s="126">
        <f t="shared" si="4"/>
        <v>0</v>
      </c>
      <c r="G22" s="126">
        <f t="shared" si="4"/>
        <v>0</v>
      </c>
      <c r="H22" s="126">
        <f t="shared" si="4"/>
        <v>0</v>
      </c>
      <c r="I22" s="126">
        <f t="shared" si="4"/>
        <v>0</v>
      </c>
      <c r="J22" s="126">
        <f t="shared" si="4"/>
        <v>0</v>
      </c>
      <c r="K22" s="126">
        <f t="shared" si="4"/>
        <v>0</v>
      </c>
      <c r="L22" s="126">
        <f t="shared" si="4"/>
        <v>0</v>
      </c>
      <c r="M22" s="126">
        <f t="shared" si="4"/>
        <v>0</v>
      </c>
      <c r="N22" s="126">
        <f t="shared" si="4"/>
        <v>0</v>
      </c>
      <c r="O22" s="126">
        <f t="shared" si="4"/>
        <v>0</v>
      </c>
      <c r="P22" s="126">
        <f t="shared" si="4"/>
        <v>0</v>
      </c>
      <c r="Q22" s="126">
        <f t="shared" si="4"/>
        <v>0</v>
      </c>
    </row>
    <row r="23" spans="1:18" s="131" customFormat="1">
      <c r="A23" s="143">
        <v>1</v>
      </c>
      <c r="B23" s="59" t="s">
        <v>118</v>
      </c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  <c r="P23" s="130"/>
      <c r="Q23" s="130"/>
    </row>
    <row r="24" spans="1:18" s="131" customFormat="1">
      <c r="A24" s="143">
        <v>2</v>
      </c>
      <c r="B24" s="59" t="s">
        <v>119</v>
      </c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  <c r="N24" s="130"/>
      <c r="O24" s="130"/>
      <c r="P24" s="130"/>
      <c r="Q24" s="130"/>
    </row>
    <row r="25" spans="1:18" s="131" customFormat="1">
      <c r="A25" s="143">
        <v>3</v>
      </c>
      <c r="B25" s="59" t="s">
        <v>121</v>
      </c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  <c r="N25" s="130"/>
      <c r="O25" s="130"/>
      <c r="P25" s="130"/>
      <c r="Q25" s="130"/>
    </row>
    <row r="26" spans="1:18" s="127" customFormat="1">
      <c r="A26" s="143">
        <v>4</v>
      </c>
      <c r="B26" s="59" t="s">
        <v>120</v>
      </c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  <c r="N26" s="130"/>
      <c r="O26" s="130"/>
      <c r="P26" s="130"/>
      <c r="Q26" s="130"/>
    </row>
    <row r="27" spans="1:18">
      <c r="A27" s="132" t="s">
        <v>52</v>
      </c>
      <c r="B27" s="133" t="s">
        <v>63</v>
      </c>
      <c r="C27" s="134">
        <f t="shared" ref="C27:Q27" si="5">C14+C11+C5</f>
        <v>0</v>
      </c>
      <c r="D27" s="134">
        <f t="shared" si="5"/>
        <v>0</v>
      </c>
      <c r="E27" s="134">
        <f t="shared" si="5"/>
        <v>0</v>
      </c>
      <c r="F27" s="134">
        <f t="shared" si="5"/>
        <v>0</v>
      </c>
      <c r="G27" s="134">
        <f t="shared" si="5"/>
        <v>0</v>
      </c>
      <c r="H27" s="134">
        <f t="shared" si="5"/>
        <v>0</v>
      </c>
      <c r="I27" s="134">
        <f t="shared" si="5"/>
        <v>0</v>
      </c>
      <c r="J27" s="134">
        <f t="shared" si="5"/>
        <v>0</v>
      </c>
      <c r="K27" s="134">
        <f t="shared" si="5"/>
        <v>0</v>
      </c>
      <c r="L27" s="134">
        <f t="shared" si="5"/>
        <v>0</v>
      </c>
      <c r="M27" s="134">
        <f t="shared" si="5"/>
        <v>0</v>
      </c>
      <c r="N27" s="134">
        <f t="shared" si="5"/>
        <v>0</v>
      </c>
      <c r="O27" s="134">
        <f t="shared" si="5"/>
        <v>0</v>
      </c>
      <c r="P27" s="134">
        <f t="shared" si="5"/>
        <v>0</v>
      </c>
      <c r="Q27" s="134">
        <f t="shared" si="5"/>
        <v>0</v>
      </c>
    </row>
    <row r="28" spans="1:18">
      <c r="A28" s="135" t="s">
        <v>53</v>
      </c>
      <c r="B28" s="136" t="s">
        <v>64</v>
      </c>
      <c r="C28" s="137"/>
      <c r="D28" s="138">
        <f t="shared" ref="D28:Q28" si="6">C29</f>
        <v>0</v>
      </c>
      <c r="E28" s="138">
        <f t="shared" si="6"/>
        <v>0</v>
      </c>
      <c r="F28" s="138">
        <f t="shared" si="6"/>
        <v>0</v>
      </c>
      <c r="G28" s="138">
        <f t="shared" si="6"/>
        <v>0</v>
      </c>
      <c r="H28" s="138">
        <f t="shared" si="6"/>
        <v>0</v>
      </c>
      <c r="I28" s="138">
        <f t="shared" si="6"/>
        <v>0</v>
      </c>
      <c r="J28" s="138">
        <f t="shared" si="6"/>
        <v>0</v>
      </c>
      <c r="K28" s="138">
        <f t="shared" si="6"/>
        <v>0</v>
      </c>
      <c r="L28" s="138">
        <f t="shared" si="6"/>
        <v>0</v>
      </c>
      <c r="M28" s="138">
        <f t="shared" si="6"/>
        <v>0</v>
      </c>
      <c r="N28" s="138">
        <f t="shared" si="6"/>
        <v>0</v>
      </c>
      <c r="O28" s="138">
        <f t="shared" si="6"/>
        <v>0</v>
      </c>
      <c r="P28" s="138">
        <f t="shared" si="6"/>
        <v>0</v>
      </c>
      <c r="Q28" s="138">
        <f t="shared" si="6"/>
        <v>0</v>
      </c>
    </row>
    <row r="29" spans="1:18">
      <c r="A29" s="139" t="s">
        <v>54</v>
      </c>
      <c r="B29" s="140" t="s">
        <v>65</v>
      </c>
      <c r="C29" s="141">
        <f t="shared" ref="C29:Q29" si="7">C27+C28</f>
        <v>0</v>
      </c>
      <c r="D29" s="141">
        <f t="shared" si="7"/>
        <v>0</v>
      </c>
      <c r="E29" s="141">
        <f t="shared" si="7"/>
        <v>0</v>
      </c>
      <c r="F29" s="141">
        <f t="shared" si="7"/>
        <v>0</v>
      </c>
      <c r="G29" s="141">
        <f t="shared" si="7"/>
        <v>0</v>
      </c>
      <c r="H29" s="141">
        <f t="shared" si="7"/>
        <v>0</v>
      </c>
      <c r="I29" s="141">
        <f t="shared" si="7"/>
        <v>0</v>
      </c>
      <c r="J29" s="141">
        <f t="shared" si="7"/>
        <v>0</v>
      </c>
      <c r="K29" s="141">
        <f t="shared" si="7"/>
        <v>0</v>
      </c>
      <c r="L29" s="141">
        <f t="shared" si="7"/>
        <v>0</v>
      </c>
      <c r="M29" s="141">
        <f t="shared" si="7"/>
        <v>0</v>
      </c>
      <c r="N29" s="141">
        <f t="shared" si="7"/>
        <v>0</v>
      </c>
      <c r="O29" s="141">
        <f t="shared" si="7"/>
        <v>0</v>
      </c>
      <c r="P29" s="141">
        <f t="shared" si="7"/>
        <v>0</v>
      </c>
      <c r="Q29" s="141">
        <f t="shared" si="7"/>
        <v>0</v>
      </c>
    </row>
    <row r="31" spans="1:18">
      <c r="A31" s="113" t="s">
        <v>318</v>
      </c>
      <c r="B31" s="114"/>
      <c r="C31" s="115"/>
      <c r="D31" s="115"/>
      <c r="E31" s="115"/>
      <c r="F31" s="115"/>
      <c r="G31" s="116"/>
      <c r="H31" s="116"/>
      <c r="I31" s="116"/>
    </row>
    <row r="32" spans="1:18">
      <c r="A32" s="117" t="s">
        <v>22</v>
      </c>
      <c r="B32" s="118" t="s">
        <v>23</v>
      </c>
      <c r="C32" s="119" t="s">
        <v>24</v>
      </c>
      <c r="D32" s="119" t="s">
        <v>24</v>
      </c>
      <c r="E32" s="119" t="s">
        <v>24</v>
      </c>
      <c r="F32" s="119" t="s">
        <v>24</v>
      </c>
      <c r="G32" s="119" t="s">
        <v>24</v>
      </c>
      <c r="H32" s="119" t="s">
        <v>24</v>
      </c>
      <c r="I32" s="119" t="s">
        <v>24</v>
      </c>
      <c r="J32" s="119" t="s">
        <v>24</v>
      </c>
      <c r="K32" s="119" t="s">
        <v>24</v>
      </c>
      <c r="L32" s="119" t="s">
        <v>24</v>
      </c>
      <c r="M32" s="119" t="s">
        <v>24</v>
      </c>
      <c r="N32" s="119" t="s">
        <v>24</v>
      </c>
      <c r="O32" s="119" t="s">
        <v>24</v>
      </c>
      <c r="P32" s="119" t="s">
        <v>24</v>
      </c>
      <c r="Q32" s="119" t="s">
        <v>24</v>
      </c>
      <c r="R32" s="119" t="s">
        <v>24</v>
      </c>
    </row>
    <row r="33" spans="1:18" ht="25.5">
      <c r="A33" s="121" t="s">
        <v>48</v>
      </c>
      <c r="B33" s="122" t="s">
        <v>60</v>
      </c>
      <c r="C33" s="123">
        <f>C34-C35-C36-C37-C38</f>
        <v>0</v>
      </c>
      <c r="D33" s="123">
        <f t="shared" ref="D33:R33" si="8">D34-D35-D36-D37-D38</f>
        <v>0</v>
      </c>
      <c r="E33" s="123">
        <f t="shared" si="8"/>
        <v>0</v>
      </c>
      <c r="F33" s="123">
        <f t="shared" si="8"/>
        <v>0</v>
      </c>
      <c r="G33" s="123">
        <f t="shared" si="8"/>
        <v>0</v>
      </c>
      <c r="H33" s="123">
        <f t="shared" si="8"/>
        <v>0</v>
      </c>
      <c r="I33" s="123">
        <f t="shared" si="8"/>
        <v>0</v>
      </c>
      <c r="J33" s="123">
        <f t="shared" si="8"/>
        <v>0</v>
      </c>
      <c r="K33" s="123">
        <f t="shared" si="8"/>
        <v>0</v>
      </c>
      <c r="L33" s="123">
        <f t="shared" si="8"/>
        <v>0</v>
      </c>
      <c r="M33" s="123">
        <f t="shared" si="8"/>
        <v>0</v>
      </c>
      <c r="N33" s="123">
        <f t="shared" si="8"/>
        <v>0</v>
      </c>
      <c r="O33" s="123">
        <f t="shared" si="8"/>
        <v>0</v>
      </c>
      <c r="P33" s="123">
        <f t="shared" si="8"/>
        <v>0</v>
      </c>
      <c r="Q33" s="123">
        <f t="shared" si="8"/>
        <v>0</v>
      </c>
      <c r="R33" s="123">
        <f t="shared" si="8"/>
        <v>0</v>
      </c>
    </row>
    <row r="34" spans="1:18">
      <c r="A34" s="143" t="s">
        <v>49</v>
      </c>
      <c r="B34" s="150" t="s">
        <v>137</v>
      </c>
      <c r="C34" s="126"/>
      <c r="D34" s="126"/>
      <c r="E34" s="126"/>
      <c r="F34" s="126"/>
      <c r="G34" s="126"/>
      <c r="H34" s="126"/>
      <c r="I34" s="126"/>
      <c r="J34" s="126"/>
      <c r="K34" s="126"/>
      <c r="L34" s="126"/>
      <c r="M34" s="126"/>
      <c r="N34" s="126"/>
      <c r="O34" s="126"/>
      <c r="P34" s="126"/>
      <c r="Q34" s="126"/>
      <c r="R34" s="126"/>
    </row>
    <row r="35" spans="1:18">
      <c r="A35" s="143" t="s">
        <v>111</v>
      </c>
      <c r="B35" s="129" t="s">
        <v>109</v>
      </c>
      <c r="C35" s="126"/>
      <c r="D35" s="126"/>
      <c r="E35" s="126"/>
      <c r="F35" s="126"/>
      <c r="G35" s="126"/>
      <c r="H35" s="126"/>
      <c r="I35" s="126"/>
      <c r="J35" s="126"/>
      <c r="K35" s="126"/>
      <c r="L35" s="126"/>
      <c r="M35" s="126"/>
      <c r="N35" s="126"/>
      <c r="O35" s="126"/>
      <c r="P35" s="126"/>
      <c r="Q35" s="126"/>
      <c r="R35" s="126"/>
    </row>
    <row r="36" spans="1:18">
      <c r="A36" s="143" t="s">
        <v>122</v>
      </c>
      <c r="B36" s="129" t="s">
        <v>83</v>
      </c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  <c r="O36" s="126"/>
      <c r="P36" s="126"/>
      <c r="Q36" s="126"/>
      <c r="R36" s="126"/>
    </row>
    <row r="37" spans="1:18">
      <c r="A37" s="143" t="s">
        <v>123</v>
      </c>
      <c r="B37" s="129" t="s">
        <v>110</v>
      </c>
      <c r="C37" s="126"/>
      <c r="D37" s="126"/>
      <c r="E37" s="126"/>
      <c r="F37" s="126"/>
      <c r="G37" s="126"/>
      <c r="H37" s="126"/>
      <c r="I37" s="126"/>
      <c r="J37" s="126"/>
      <c r="K37" s="126"/>
      <c r="L37" s="126"/>
      <c r="M37" s="126"/>
      <c r="N37" s="126"/>
      <c r="O37" s="126"/>
      <c r="P37" s="126"/>
      <c r="Q37" s="126"/>
      <c r="R37" s="126"/>
    </row>
    <row r="38" spans="1:18" ht="25.5">
      <c r="A38" s="143" t="s">
        <v>124</v>
      </c>
      <c r="B38" s="125" t="s">
        <v>138</v>
      </c>
      <c r="C38" s="126"/>
      <c r="D38" s="126"/>
      <c r="E38" s="126"/>
      <c r="F38" s="126"/>
      <c r="G38" s="126"/>
      <c r="H38" s="126"/>
      <c r="I38" s="126"/>
      <c r="J38" s="126"/>
      <c r="K38" s="126"/>
      <c r="L38" s="126"/>
      <c r="M38" s="126"/>
      <c r="N38" s="126"/>
      <c r="O38" s="126"/>
      <c r="P38" s="126"/>
      <c r="Q38" s="126"/>
      <c r="R38" s="126"/>
    </row>
    <row r="39" spans="1:18" ht="25.5">
      <c r="A39" s="121" t="s">
        <v>50</v>
      </c>
      <c r="B39" s="122" t="s">
        <v>61</v>
      </c>
      <c r="C39" s="123">
        <f>-SUM(C40:C43)</f>
        <v>0</v>
      </c>
      <c r="D39" s="123">
        <f t="shared" ref="D39:R39" si="9">-SUM(D40:D43)</f>
        <v>0</v>
      </c>
      <c r="E39" s="123">
        <f t="shared" si="9"/>
        <v>0</v>
      </c>
      <c r="F39" s="123">
        <f t="shared" si="9"/>
        <v>0</v>
      </c>
      <c r="G39" s="123">
        <f t="shared" si="9"/>
        <v>0</v>
      </c>
      <c r="H39" s="123">
        <f t="shared" si="9"/>
        <v>0</v>
      </c>
      <c r="I39" s="123">
        <f t="shared" si="9"/>
        <v>0</v>
      </c>
      <c r="J39" s="123">
        <f t="shared" si="9"/>
        <v>0</v>
      </c>
      <c r="K39" s="123">
        <f t="shared" si="9"/>
        <v>0</v>
      </c>
      <c r="L39" s="123">
        <f t="shared" si="9"/>
        <v>0</v>
      </c>
      <c r="M39" s="123">
        <f t="shared" si="9"/>
        <v>0</v>
      </c>
      <c r="N39" s="123">
        <f t="shared" si="9"/>
        <v>0</v>
      </c>
      <c r="O39" s="123">
        <f t="shared" si="9"/>
        <v>0</v>
      </c>
      <c r="P39" s="123">
        <f t="shared" si="9"/>
        <v>0</v>
      </c>
      <c r="Q39" s="123">
        <f t="shared" si="9"/>
        <v>0</v>
      </c>
      <c r="R39" s="123">
        <f t="shared" si="9"/>
        <v>0</v>
      </c>
    </row>
    <row r="40" spans="1:18">
      <c r="A40" s="143" t="s">
        <v>49</v>
      </c>
      <c r="B40" s="129" t="s">
        <v>133</v>
      </c>
      <c r="C40" s="126"/>
      <c r="D40" s="126"/>
      <c r="E40" s="126"/>
      <c r="F40" s="126"/>
      <c r="G40" s="126"/>
      <c r="H40" s="126"/>
      <c r="I40" s="126"/>
      <c r="J40" s="126"/>
      <c r="K40" s="126"/>
      <c r="L40" s="126"/>
      <c r="M40" s="126"/>
      <c r="N40" s="126"/>
      <c r="O40" s="126"/>
      <c r="P40" s="126"/>
      <c r="Q40" s="126"/>
      <c r="R40" s="126"/>
    </row>
    <row r="41" spans="1:18">
      <c r="A41" s="143" t="s">
        <v>111</v>
      </c>
      <c r="B41" s="129" t="s">
        <v>134</v>
      </c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</row>
    <row r="42" spans="1:18">
      <c r="A42" s="143" t="s">
        <v>122</v>
      </c>
      <c r="B42" s="129" t="s">
        <v>135</v>
      </c>
      <c r="C42" s="126"/>
      <c r="D42" s="126"/>
      <c r="E42" s="126"/>
      <c r="F42" s="126"/>
      <c r="G42" s="126"/>
      <c r="H42" s="126"/>
      <c r="I42" s="126"/>
      <c r="J42" s="126"/>
      <c r="K42" s="126"/>
      <c r="L42" s="126"/>
      <c r="M42" s="126"/>
      <c r="N42" s="126"/>
      <c r="O42" s="126"/>
      <c r="P42" s="126"/>
      <c r="Q42" s="126"/>
      <c r="R42" s="126"/>
    </row>
    <row r="43" spans="1:18">
      <c r="A43" s="143" t="s">
        <v>123</v>
      </c>
      <c r="B43" s="129" t="s">
        <v>136</v>
      </c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  <c r="O43" s="126"/>
      <c r="P43" s="126"/>
      <c r="Q43" s="126"/>
      <c r="R43" s="126"/>
    </row>
    <row r="44" spans="1:18" ht="25.5">
      <c r="A44" s="121" t="s">
        <v>51</v>
      </c>
      <c r="B44" s="122" t="s">
        <v>62</v>
      </c>
      <c r="C44" s="123">
        <f>C45-C52</f>
        <v>0</v>
      </c>
      <c r="D44" s="123">
        <f t="shared" ref="D44:Q44" si="10">D45-D52</f>
        <v>0</v>
      </c>
      <c r="E44" s="123">
        <f t="shared" si="10"/>
        <v>0</v>
      </c>
      <c r="F44" s="123">
        <f t="shared" si="10"/>
        <v>0</v>
      </c>
      <c r="G44" s="123">
        <f t="shared" si="10"/>
        <v>0</v>
      </c>
      <c r="H44" s="123">
        <f t="shared" si="10"/>
        <v>0</v>
      </c>
      <c r="I44" s="123">
        <f t="shared" si="10"/>
        <v>0</v>
      </c>
      <c r="J44" s="123">
        <f t="shared" si="10"/>
        <v>0</v>
      </c>
      <c r="K44" s="123">
        <f t="shared" si="10"/>
        <v>0</v>
      </c>
      <c r="L44" s="123">
        <f t="shared" si="10"/>
        <v>0</v>
      </c>
      <c r="M44" s="123">
        <f t="shared" si="10"/>
        <v>0</v>
      </c>
      <c r="N44" s="123">
        <f t="shared" si="10"/>
        <v>0</v>
      </c>
      <c r="O44" s="123">
        <f t="shared" si="10"/>
        <v>0</v>
      </c>
      <c r="P44" s="123">
        <f t="shared" si="10"/>
        <v>0</v>
      </c>
      <c r="Q44" s="123">
        <f t="shared" si="10"/>
        <v>0</v>
      </c>
      <c r="R44" s="123">
        <f>R45-R52</f>
        <v>0</v>
      </c>
    </row>
    <row r="45" spans="1:18">
      <c r="A45" s="143" t="s">
        <v>49</v>
      </c>
      <c r="B45" s="129" t="s">
        <v>125</v>
      </c>
      <c r="C45" s="126">
        <f t="shared" ref="C45:Q45" si="11">SUM(C46:C51)</f>
        <v>0</v>
      </c>
      <c r="D45" s="126">
        <f t="shared" si="11"/>
        <v>0</v>
      </c>
      <c r="E45" s="126">
        <f t="shared" si="11"/>
        <v>0</v>
      </c>
      <c r="F45" s="126">
        <f t="shared" si="11"/>
        <v>0</v>
      </c>
      <c r="G45" s="126">
        <f t="shared" si="11"/>
        <v>0</v>
      </c>
      <c r="H45" s="126">
        <f t="shared" si="11"/>
        <v>0</v>
      </c>
      <c r="I45" s="126">
        <f t="shared" si="11"/>
        <v>0</v>
      </c>
      <c r="J45" s="126">
        <f t="shared" si="11"/>
        <v>0</v>
      </c>
      <c r="K45" s="126">
        <f t="shared" si="11"/>
        <v>0</v>
      </c>
      <c r="L45" s="126">
        <f t="shared" si="11"/>
        <v>0</v>
      </c>
      <c r="M45" s="126">
        <f t="shared" si="11"/>
        <v>0</v>
      </c>
      <c r="N45" s="126">
        <f t="shared" si="11"/>
        <v>0</v>
      </c>
      <c r="O45" s="126">
        <f t="shared" si="11"/>
        <v>0</v>
      </c>
      <c r="P45" s="126">
        <f t="shared" si="11"/>
        <v>0</v>
      </c>
      <c r="Q45" s="126">
        <f t="shared" si="11"/>
        <v>0</v>
      </c>
      <c r="R45" s="126">
        <f>SUM(R46:R51)</f>
        <v>0</v>
      </c>
    </row>
    <row r="46" spans="1:18" ht="25.5">
      <c r="A46" s="143">
        <v>1</v>
      </c>
      <c r="B46" s="59" t="s">
        <v>126</v>
      </c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  <c r="N46" s="130"/>
      <c r="O46" s="130"/>
      <c r="P46" s="130"/>
      <c r="Q46" s="130"/>
      <c r="R46" s="130"/>
    </row>
    <row r="47" spans="1:18">
      <c r="A47" s="143">
        <v>2</v>
      </c>
      <c r="B47" s="59" t="s">
        <v>127</v>
      </c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  <c r="N47" s="130"/>
      <c r="O47" s="130"/>
      <c r="P47" s="130"/>
      <c r="Q47" s="130"/>
      <c r="R47" s="130"/>
    </row>
    <row r="48" spans="1:18">
      <c r="A48" s="143">
        <v>3</v>
      </c>
      <c r="B48" s="59" t="s">
        <v>128</v>
      </c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  <c r="N48" s="130"/>
      <c r="O48" s="130"/>
      <c r="P48" s="130"/>
      <c r="Q48" s="130"/>
      <c r="R48" s="130"/>
    </row>
    <row r="49" spans="1:18">
      <c r="A49" s="143">
        <v>4</v>
      </c>
      <c r="B49" s="59" t="s">
        <v>114</v>
      </c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  <c r="P49" s="130"/>
      <c r="Q49" s="130"/>
      <c r="R49" s="130"/>
    </row>
    <row r="50" spans="1:18">
      <c r="A50" s="143">
        <v>5</v>
      </c>
      <c r="B50" s="59" t="s">
        <v>129</v>
      </c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</row>
    <row r="51" spans="1:18">
      <c r="A51" s="143">
        <v>6</v>
      </c>
      <c r="B51" s="59" t="s">
        <v>130</v>
      </c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  <c r="N51" s="130"/>
      <c r="O51" s="130"/>
      <c r="P51" s="130"/>
      <c r="Q51" s="130"/>
      <c r="R51" s="130"/>
    </row>
    <row r="52" spans="1:18">
      <c r="A52" s="143" t="s">
        <v>111</v>
      </c>
      <c r="B52" s="129" t="s">
        <v>117</v>
      </c>
      <c r="C52" s="126">
        <f t="shared" ref="C52:Q52" si="12">SUM(C53:C56)</f>
        <v>0</v>
      </c>
      <c r="D52" s="126">
        <f t="shared" si="12"/>
        <v>0</v>
      </c>
      <c r="E52" s="126">
        <f t="shared" si="12"/>
        <v>0</v>
      </c>
      <c r="F52" s="126">
        <f t="shared" si="12"/>
        <v>0</v>
      </c>
      <c r="G52" s="126">
        <f t="shared" si="12"/>
        <v>0</v>
      </c>
      <c r="H52" s="126">
        <f t="shared" si="12"/>
        <v>0</v>
      </c>
      <c r="I52" s="126">
        <f t="shared" si="12"/>
        <v>0</v>
      </c>
      <c r="J52" s="126">
        <f t="shared" si="12"/>
        <v>0</v>
      </c>
      <c r="K52" s="126">
        <f t="shared" si="12"/>
        <v>0</v>
      </c>
      <c r="L52" s="126">
        <f t="shared" si="12"/>
        <v>0</v>
      </c>
      <c r="M52" s="126">
        <f t="shared" si="12"/>
        <v>0</v>
      </c>
      <c r="N52" s="126">
        <f t="shared" si="12"/>
        <v>0</v>
      </c>
      <c r="O52" s="126">
        <f t="shared" si="12"/>
        <v>0</v>
      </c>
      <c r="P52" s="126">
        <f t="shared" si="12"/>
        <v>0</v>
      </c>
      <c r="Q52" s="126">
        <f t="shared" si="12"/>
        <v>0</v>
      </c>
      <c r="R52" s="126">
        <f>SUM(R53:R56)</f>
        <v>0</v>
      </c>
    </row>
    <row r="53" spans="1:18">
      <c r="A53" s="143">
        <v>1</v>
      </c>
      <c r="B53" s="59" t="s">
        <v>118</v>
      </c>
      <c r="C53" s="130"/>
      <c r="D53" s="130"/>
      <c r="E53" s="130"/>
      <c r="F53" s="130"/>
      <c r="G53" s="130"/>
      <c r="H53" s="130"/>
      <c r="I53" s="130"/>
      <c r="J53" s="130"/>
      <c r="K53" s="130"/>
      <c r="L53" s="130"/>
      <c r="M53" s="130"/>
      <c r="N53" s="130"/>
      <c r="O53" s="130"/>
      <c r="P53" s="130"/>
      <c r="Q53" s="130"/>
      <c r="R53" s="130"/>
    </row>
    <row r="54" spans="1:18">
      <c r="A54" s="143">
        <v>2</v>
      </c>
      <c r="B54" s="59" t="s">
        <v>119</v>
      </c>
      <c r="C54" s="130"/>
      <c r="D54" s="130"/>
      <c r="E54" s="130"/>
      <c r="F54" s="130"/>
      <c r="G54" s="130"/>
      <c r="H54" s="130"/>
      <c r="I54" s="130"/>
      <c r="J54" s="130"/>
      <c r="K54" s="130"/>
      <c r="L54" s="130"/>
      <c r="M54" s="130"/>
      <c r="N54" s="130"/>
      <c r="O54" s="130"/>
      <c r="P54" s="130"/>
      <c r="Q54" s="130"/>
      <c r="R54" s="130"/>
    </row>
    <row r="55" spans="1:18">
      <c r="A55" s="143">
        <v>3</v>
      </c>
      <c r="B55" s="59" t="s">
        <v>121</v>
      </c>
      <c r="C55" s="130"/>
      <c r="D55" s="130"/>
      <c r="E55" s="130"/>
      <c r="F55" s="130"/>
      <c r="G55" s="130"/>
      <c r="H55" s="130"/>
      <c r="I55" s="130"/>
      <c r="J55" s="130"/>
      <c r="K55" s="130"/>
      <c r="L55" s="130"/>
      <c r="M55" s="130"/>
      <c r="N55" s="130"/>
      <c r="O55" s="130"/>
      <c r="P55" s="130"/>
      <c r="Q55" s="130"/>
      <c r="R55" s="130"/>
    </row>
    <row r="56" spans="1:18">
      <c r="A56" s="143">
        <v>4</v>
      </c>
      <c r="B56" s="59" t="s">
        <v>131</v>
      </c>
      <c r="C56" s="130"/>
      <c r="D56" s="130"/>
      <c r="E56" s="130"/>
      <c r="F56" s="130"/>
      <c r="G56" s="130"/>
      <c r="H56" s="130"/>
      <c r="I56" s="130"/>
      <c r="J56" s="130"/>
      <c r="K56" s="130"/>
      <c r="L56" s="130"/>
      <c r="M56" s="130"/>
      <c r="N56" s="130"/>
      <c r="O56" s="130"/>
      <c r="P56" s="130"/>
      <c r="Q56" s="130"/>
      <c r="R56" s="130"/>
    </row>
    <row r="57" spans="1:18">
      <c r="A57" s="132" t="s">
        <v>52</v>
      </c>
      <c r="B57" s="133" t="s">
        <v>63</v>
      </c>
      <c r="C57" s="134">
        <f t="shared" ref="C57:R57" si="13">C44+C39+C33</f>
        <v>0</v>
      </c>
      <c r="D57" s="134">
        <f t="shared" si="13"/>
        <v>0</v>
      </c>
      <c r="E57" s="134">
        <f t="shared" si="13"/>
        <v>0</v>
      </c>
      <c r="F57" s="134">
        <f t="shared" si="13"/>
        <v>0</v>
      </c>
      <c r="G57" s="134">
        <f t="shared" si="13"/>
        <v>0</v>
      </c>
      <c r="H57" s="134">
        <f t="shared" si="13"/>
        <v>0</v>
      </c>
      <c r="I57" s="134">
        <f t="shared" si="13"/>
        <v>0</v>
      </c>
      <c r="J57" s="134">
        <f t="shared" si="13"/>
        <v>0</v>
      </c>
      <c r="K57" s="134">
        <f t="shared" si="13"/>
        <v>0</v>
      </c>
      <c r="L57" s="134">
        <f t="shared" si="13"/>
        <v>0</v>
      </c>
      <c r="M57" s="134">
        <f t="shared" si="13"/>
        <v>0</v>
      </c>
      <c r="N57" s="134">
        <f t="shared" si="13"/>
        <v>0</v>
      </c>
      <c r="O57" s="134">
        <f t="shared" si="13"/>
        <v>0</v>
      </c>
      <c r="P57" s="134">
        <f t="shared" si="13"/>
        <v>0</v>
      </c>
      <c r="Q57" s="134">
        <f t="shared" si="13"/>
        <v>0</v>
      </c>
      <c r="R57" s="134">
        <f t="shared" si="13"/>
        <v>0</v>
      </c>
    </row>
    <row r="58" spans="1:18">
      <c r="A58" s="135" t="s">
        <v>53</v>
      </c>
      <c r="B58" s="136" t="s">
        <v>64</v>
      </c>
      <c r="C58" s="138"/>
      <c r="D58" s="138">
        <f t="shared" ref="D58:R58" si="14">C59</f>
        <v>0</v>
      </c>
      <c r="E58" s="138">
        <f t="shared" si="14"/>
        <v>0</v>
      </c>
      <c r="F58" s="138">
        <f t="shared" si="14"/>
        <v>0</v>
      </c>
      <c r="G58" s="138">
        <f t="shared" si="14"/>
        <v>0</v>
      </c>
      <c r="H58" s="138">
        <f t="shared" si="14"/>
        <v>0</v>
      </c>
      <c r="I58" s="138">
        <f t="shared" si="14"/>
        <v>0</v>
      </c>
      <c r="J58" s="138">
        <f t="shared" si="14"/>
        <v>0</v>
      </c>
      <c r="K58" s="138">
        <f t="shared" si="14"/>
        <v>0</v>
      </c>
      <c r="L58" s="138">
        <f t="shared" si="14"/>
        <v>0</v>
      </c>
      <c r="M58" s="138">
        <f t="shared" si="14"/>
        <v>0</v>
      </c>
      <c r="N58" s="138">
        <f t="shared" si="14"/>
        <v>0</v>
      </c>
      <c r="O58" s="138">
        <f t="shared" si="14"/>
        <v>0</v>
      </c>
      <c r="P58" s="138">
        <f t="shared" si="14"/>
        <v>0</v>
      </c>
      <c r="Q58" s="138">
        <f t="shared" si="14"/>
        <v>0</v>
      </c>
      <c r="R58" s="138">
        <f t="shared" si="14"/>
        <v>0</v>
      </c>
    </row>
    <row r="59" spans="1:18">
      <c r="A59" s="139" t="s">
        <v>54</v>
      </c>
      <c r="B59" s="140" t="s">
        <v>65</v>
      </c>
      <c r="C59" s="141">
        <f t="shared" ref="C59:R59" si="15">C57+C58</f>
        <v>0</v>
      </c>
      <c r="D59" s="141">
        <f t="shared" si="15"/>
        <v>0</v>
      </c>
      <c r="E59" s="141">
        <f t="shared" si="15"/>
        <v>0</v>
      </c>
      <c r="F59" s="141">
        <f t="shared" si="15"/>
        <v>0</v>
      </c>
      <c r="G59" s="141">
        <f t="shared" si="15"/>
        <v>0</v>
      </c>
      <c r="H59" s="141">
        <f t="shared" si="15"/>
        <v>0</v>
      </c>
      <c r="I59" s="141">
        <f t="shared" si="15"/>
        <v>0</v>
      </c>
      <c r="J59" s="141">
        <f t="shared" si="15"/>
        <v>0</v>
      </c>
      <c r="K59" s="141">
        <f t="shared" si="15"/>
        <v>0</v>
      </c>
      <c r="L59" s="141">
        <f t="shared" si="15"/>
        <v>0</v>
      </c>
      <c r="M59" s="141">
        <f t="shared" si="15"/>
        <v>0</v>
      </c>
      <c r="N59" s="141">
        <f t="shared" si="15"/>
        <v>0</v>
      </c>
      <c r="O59" s="141">
        <f t="shared" si="15"/>
        <v>0</v>
      </c>
      <c r="P59" s="141">
        <f t="shared" si="15"/>
        <v>0</v>
      </c>
      <c r="Q59" s="141">
        <f t="shared" si="15"/>
        <v>0</v>
      </c>
      <c r="R59" s="141">
        <f t="shared" si="15"/>
        <v>0</v>
      </c>
    </row>
  </sheetData>
  <customSheetViews>
    <customSheetView guid="{8634C2BB-76FB-4039-B56C-6B628142ACCE}" scale="80" showPageBreaks="1" printArea="1" topLeftCell="A22">
      <selection activeCell="X37" sqref="X37"/>
      <pageMargins left="0.59055118110236227" right="0.59055118110236227" top="1.1417322834645669" bottom="0.62992125984251968" header="0.59055118110236227" footer="0.39370078740157483"/>
      <pageSetup paperSize="9" scale="41" pageOrder="overThenDown" orientation="landscape" horizontalDpi="300" verticalDpi="300" r:id="rId1"/>
      <headerFooter alignWithMargins="0">
        <oddHeader xml:space="preserve">&amp;L&amp;"Arial,Pogrubiony"&amp;16Trwałość finansowa projektu
</oddHeader>
        <oddFooter>&amp;CStrona &amp;P z &amp;N&amp;R&amp;A</oddFooter>
      </headerFooter>
    </customSheetView>
    <customSheetView guid="{6F4C57C8-5562-4709-9327-9573B39EDAF4}" showPageBreaks="1" printArea="1" topLeftCell="A28">
      <selection activeCell="D40" sqref="D40"/>
      <pageMargins left="0.59055118110236227" right="0.59055118110236227" top="1.1417322834645669" bottom="0.62992125984251968" header="0.59055118110236227" footer="0.39370078740157483"/>
      <pageSetup paperSize="9" scale="41" pageOrder="overThenDown" orientation="landscape" horizontalDpi="300" verticalDpi="300" r:id="rId2"/>
      <headerFooter alignWithMargins="0">
        <oddHeader xml:space="preserve">&amp;L&amp;"Arial,Pogrubiony"&amp;16Trwałość finansowa projektu
</oddHeader>
        <oddFooter>&amp;CStrona &amp;P z &amp;N&amp;R&amp;A</oddFooter>
      </headerFooter>
    </customSheetView>
    <customSheetView guid="{9EC9AAF8-31E5-417A-A928-3DBD93AA7952}" scale="80" showPageBreaks="1" printArea="1">
      <selection activeCell="A35" sqref="A35"/>
      <pageMargins left="0.59055118110236227" right="0.59055118110236227" top="1.1417322834645669" bottom="0.62992125984251968" header="0.59055118110236227" footer="0.39370078740157483"/>
      <pageSetup paperSize="9" scale="75" pageOrder="overThenDown" orientation="landscape" horizontalDpi="300" verticalDpi="300" r:id="rId3"/>
      <headerFooter alignWithMargins="0">
        <oddHeader xml:space="preserve">&amp;L&amp;"Arial,Pogrubiony"&amp;16Trwałość finansowa projektu
</oddHeader>
        <oddFooter>&amp;CStrona &amp;P z &amp;N&amp;R&amp;A</oddFooter>
      </headerFooter>
    </customSheetView>
    <customSheetView guid="{19015944-8DC3-4198-B28B-DDAFEE7C00D9}" scale="80" showPageBreaks="1" printArea="1" topLeftCell="G22">
      <selection activeCell="C2" sqref="C1:Q1048576"/>
      <pageMargins left="0.59055118110236227" right="0.59055118110236227" top="1.1417322834645669" bottom="0.62992125984251968" header="0.59055118110236227" footer="0.39370078740157483"/>
      <pageSetup paperSize="9" scale="75" pageOrder="overThenDown" orientation="landscape" verticalDpi="300" r:id="rId4"/>
      <headerFooter alignWithMargins="0">
        <oddHeader xml:space="preserve">&amp;L&amp;"Arial,Pogrubiony"&amp;16Trwałość finansowa projektu
</oddHeader>
        <oddFooter>&amp;CStrona &amp;P z &amp;N&amp;R&amp;A</oddFooter>
      </headerFooter>
    </customSheetView>
    <customSheetView guid="{F7D79B8D-92A2-4094-827A-AE8F90DE993F}" scale="80" topLeftCell="A46">
      <selection activeCell="A35" sqref="A35"/>
      <pageMargins left="0.59055118110236227" right="0.59055118110236227" top="1.1417322834645669" bottom="0.62992125984251968" header="0.59055118110236227" footer="0.39370078740157483"/>
      <pageSetup paperSize="9" scale="75" pageOrder="overThenDown" orientation="landscape" horizontalDpi="300" verticalDpi="300" r:id="rId5"/>
      <headerFooter alignWithMargins="0">
        <oddHeader xml:space="preserve">&amp;L&amp;"Arial,Pogrubiony"&amp;16Trwałość finansowa projektu
</oddHeader>
        <oddFooter>&amp;CStrona &amp;P z &amp;N&amp;R&amp;A</oddFooter>
      </headerFooter>
    </customSheetView>
    <customSheetView guid="{6D8ACA1D-6FAD-497E-8DEE-A33C8B954C59}">
      <selection activeCell="C62" sqref="C62"/>
      <pageMargins left="0.59055118110236227" right="0.59055118110236227" top="1.1417322834645669" bottom="0.62992125984251968" header="0.59055118110236227" footer="0.39370078740157483"/>
      <pageSetup paperSize="9" scale="41" pageOrder="overThenDown" orientation="landscape" horizontalDpi="300" verticalDpi="300" r:id="rId6"/>
      <headerFooter alignWithMargins="0">
        <oddHeader xml:space="preserve">&amp;L&amp;"Arial,Pogrubiony"&amp;16Trwałość finansowa projektu
</oddHeader>
        <oddFooter>&amp;CStrona &amp;P z &amp;N&amp;R&amp;A</oddFooter>
      </headerFooter>
    </customSheetView>
    <customSheetView guid="{E0009F4F-48B6-4F1C-908A-7AA9220F9FEE}" scale="80" showPageBreaks="1" printArea="1" topLeftCell="A25">
      <selection activeCell="D24" sqref="D24"/>
      <pageMargins left="0.59055118110236227" right="0.59055118110236227" top="1.1417322834645669" bottom="0.62992125984251968" header="0.59055118110236227" footer="0.39370078740157483"/>
      <pageSetup paperSize="9" scale="41" pageOrder="overThenDown" orientation="landscape" horizontalDpi="300" verticalDpi="300" r:id="rId7"/>
      <headerFooter alignWithMargins="0">
        <oddHeader xml:space="preserve">&amp;L&amp;"Arial,Pogrubiony"&amp;16Trwałość finansowa projektu
</oddHeader>
        <oddFooter>&amp;CStrona &amp;P z &amp;N&amp;R&amp;A</oddFooter>
      </headerFooter>
    </customSheetView>
  </customSheetViews>
  <mergeCells count="1">
    <mergeCell ref="B1:I1"/>
  </mergeCells>
  <phoneticPr fontId="2" type="noConversion"/>
  <pageMargins left="0.59055118110236227" right="0.59055118110236227" top="1.1417322834645669" bottom="0.62992125984251968" header="0.59055118110236227" footer="0.39370078740157483"/>
  <pageSetup paperSize="9" scale="41" pageOrder="overThenDown" orientation="landscape" horizontalDpi="300" verticalDpi="300" r:id="rId8"/>
  <headerFooter alignWithMargins="0">
    <oddHeader xml:space="preserve">&amp;L&amp;"Arial,Pogrubiony"&amp;16Trwałość finansowa projektu
</oddHeader>
    <oddFooter>&amp;CStrona &amp;P z &amp;N&amp;R&amp;A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38"/>
  <sheetViews>
    <sheetView zoomScale="86" zoomScaleNormal="86" workbookViewId="0">
      <selection activeCell="H27" sqref="H27"/>
    </sheetView>
  </sheetViews>
  <sheetFormatPr defaultRowHeight="12.75"/>
  <cols>
    <col min="1" max="1" width="4.28515625" customWidth="1"/>
    <col min="2" max="2" width="43.140625" style="8" customWidth="1"/>
    <col min="3" max="3" width="16.140625" customWidth="1"/>
    <col min="4" max="18" width="14" customWidth="1"/>
    <col min="19" max="30" width="15.5703125" customWidth="1"/>
    <col min="31" max="33" width="15.5703125" style="66" customWidth="1"/>
    <col min="34" max="16384" width="9.140625" style="66"/>
  </cols>
  <sheetData>
    <row r="1" spans="1:69" s="62" customFormat="1" ht="82.5" customHeight="1">
      <c r="A1"/>
      <c r="C1" s="422" t="s">
        <v>337</v>
      </c>
      <c r="D1" s="423"/>
      <c r="E1" s="423"/>
      <c r="F1" s="423"/>
      <c r="G1" s="423"/>
      <c r="H1" s="423"/>
      <c r="I1" s="423"/>
      <c r="J1" s="423"/>
      <c r="K1" s="424"/>
      <c r="L1" s="39"/>
      <c r="M1" s="39"/>
      <c r="N1"/>
      <c r="O1"/>
      <c r="P1"/>
      <c r="Q1"/>
      <c r="R1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</row>
    <row r="2" spans="1:69" s="62" customFormat="1" ht="24" customHeight="1">
      <c r="A2" s="365" t="s">
        <v>319</v>
      </c>
      <c r="B2" s="366"/>
      <c r="C2" s="367"/>
      <c r="D2" s="368"/>
      <c r="E2" s="369"/>
      <c r="F2"/>
      <c r="G2"/>
      <c r="H2"/>
      <c r="I2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</row>
    <row r="3" spans="1:69" s="80" customFormat="1">
      <c r="A3" s="342" t="s">
        <v>22</v>
      </c>
      <c r="B3" s="343" t="s">
        <v>23</v>
      </c>
      <c r="C3" s="344" t="s">
        <v>24</v>
      </c>
      <c r="D3" s="344" t="s">
        <v>24</v>
      </c>
      <c r="E3" s="344" t="s">
        <v>24</v>
      </c>
      <c r="F3" s="344" t="s">
        <v>24</v>
      </c>
      <c r="G3" s="344" t="s">
        <v>24</v>
      </c>
      <c r="H3" s="344" t="s">
        <v>24</v>
      </c>
      <c r="I3" s="344" t="s">
        <v>24</v>
      </c>
      <c r="J3" s="344" t="s">
        <v>24</v>
      </c>
      <c r="K3" s="344" t="s">
        <v>24</v>
      </c>
      <c r="L3" s="344" t="s">
        <v>24</v>
      </c>
      <c r="M3" s="344" t="s">
        <v>24</v>
      </c>
      <c r="N3" s="344" t="s">
        <v>24</v>
      </c>
      <c r="O3" s="344" t="s">
        <v>24</v>
      </c>
      <c r="P3" s="344" t="s">
        <v>24</v>
      </c>
      <c r="Q3" s="344" t="s">
        <v>24</v>
      </c>
      <c r="R3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</row>
    <row r="4" spans="1:69">
      <c r="A4" s="330" t="s">
        <v>48</v>
      </c>
      <c r="B4" s="332" t="s">
        <v>345</v>
      </c>
      <c r="C4" s="331">
        <f>C5+C9+C10</f>
        <v>0</v>
      </c>
      <c r="D4" s="331">
        <f t="shared" ref="D4:Q4" si="0">D5+D10+D9</f>
        <v>0</v>
      </c>
      <c r="E4" s="331">
        <f t="shared" si="0"/>
        <v>0</v>
      </c>
      <c r="F4" s="331">
        <f t="shared" si="0"/>
        <v>0</v>
      </c>
      <c r="G4" s="331">
        <f t="shared" si="0"/>
        <v>0</v>
      </c>
      <c r="H4" s="331">
        <f t="shared" si="0"/>
        <v>0</v>
      </c>
      <c r="I4" s="331">
        <f t="shared" si="0"/>
        <v>0</v>
      </c>
      <c r="J4" s="331">
        <f t="shared" si="0"/>
        <v>0</v>
      </c>
      <c r="K4" s="331">
        <f t="shared" si="0"/>
        <v>0</v>
      </c>
      <c r="L4" s="331">
        <f t="shared" si="0"/>
        <v>0</v>
      </c>
      <c r="M4" s="331">
        <f t="shared" si="0"/>
        <v>0</v>
      </c>
      <c r="N4" s="331">
        <f t="shared" si="0"/>
        <v>0</v>
      </c>
      <c r="O4" s="331">
        <f t="shared" si="0"/>
        <v>0</v>
      </c>
      <c r="P4" s="331">
        <f t="shared" si="0"/>
        <v>0</v>
      </c>
      <c r="Q4" s="331">
        <f t="shared" si="0"/>
        <v>0</v>
      </c>
    </row>
    <row r="5" spans="1:69">
      <c r="A5" s="330">
        <v>1</v>
      </c>
      <c r="B5" s="332" t="s">
        <v>6</v>
      </c>
      <c r="C5" s="331">
        <f t="shared" ref="C5:L5" si="1">SUM(C6:C7)</f>
        <v>0</v>
      </c>
      <c r="D5" s="331">
        <f t="shared" si="1"/>
        <v>0</v>
      </c>
      <c r="E5" s="331">
        <f t="shared" si="1"/>
        <v>0</v>
      </c>
      <c r="F5" s="331">
        <f t="shared" si="1"/>
        <v>0</v>
      </c>
      <c r="G5" s="331">
        <f t="shared" si="1"/>
        <v>0</v>
      </c>
      <c r="H5" s="331">
        <f t="shared" si="1"/>
        <v>0</v>
      </c>
      <c r="I5" s="331">
        <f t="shared" si="1"/>
        <v>0</v>
      </c>
      <c r="J5" s="331">
        <f t="shared" si="1"/>
        <v>0</v>
      </c>
      <c r="K5" s="331">
        <f t="shared" si="1"/>
        <v>0</v>
      </c>
      <c r="L5" s="331">
        <f t="shared" si="1"/>
        <v>0</v>
      </c>
      <c r="M5" s="331">
        <f t="shared" ref="M5:Q5" si="2">SUM(M6:M7)</f>
        <v>0</v>
      </c>
      <c r="N5" s="331">
        <f t="shared" si="2"/>
        <v>0</v>
      </c>
      <c r="O5" s="331">
        <f t="shared" si="2"/>
        <v>0</v>
      </c>
      <c r="P5" s="331">
        <f t="shared" si="2"/>
        <v>0</v>
      </c>
      <c r="Q5" s="331">
        <f t="shared" si="2"/>
        <v>0</v>
      </c>
    </row>
    <row r="6" spans="1:69">
      <c r="A6" s="345"/>
      <c r="B6" s="346" t="s">
        <v>346</v>
      </c>
      <c r="C6" s="347"/>
      <c r="D6" s="347"/>
      <c r="E6" s="347"/>
      <c r="F6" s="347"/>
      <c r="G6" s="347"/>
      <c r="H6" s="347"/>
      <c r="I6" s="347"/>
      <c r="J6" s="347"/>
      <c r="K6" s="347"/>
      <c r="L6" s="347"/>
      <c r="M6" s="347"/>
      <c r="N6" s="347"/>
      <c r="O6" s="347"/>
      <c r="P6" s="347"/>
      <c r="Q6" s="347"/>
    </row>
    <row r="7" spans="1:69">
      <c r="A7" s="345"/>
      <c r="B7" s="346" t="s">
        <v>347</v>
      </c>
      <c r="C7" s="347"/>
      <c r="D7" s="347"/>
      <c r="E7" s="347"/>
      <c r="F7" s="347"/>
      <c r="G7" s="347"/>
      <c r="H7" s="347"/>
      <c r="I7" s="347"/>
      <c r="J7" s="347"/>
      <c r="K7" s="347"/>
      <c r="L7" s="347"/>
      <c r="M7" s="347"/>
      <c r="N7" s="347"/>
      <c r="O7" s="347"/>
      <c r="P7" s="347"/>
      <c r="Q7" s="347"/>
    </row>
    <row r="8" spans="1:69">
      <c r="A8" s="345"/>
      <c r="B8" s="348" t="s">
        <v>321</v>
      </c>
      <c r="C8" s="347"/>
      <c r="D8" s="347"/>
      <c r="E8" s="347"/>
      <c r="F8" s="347"/>
      <c r="G8" s="347"/>
      <c r="H8" s="347"/>
      <c r="I8" s="347"/>
      <c r="J8" s="347"/>
      <c r="K8" s="347"/>
      <c r="L8" s="347"/>
      <c r="M8" s="347"/>
      <c r="N8" s="347"/>
      <c r="O8" s="347"/>
      <c r="P8" s="347"/>
      <c r="Q8" s="347"/>
    </row>
    <row r="9" spans="1:69" ht="25.5">
      <c r="A9" s="330">
        <v>2</v>
      </c>
      <c r="B9" s="332" t="s">
        <v>348</v>
      </c>
      <c r="C9" s="347"/>
      <c r="D9" s="347"/>
      <c r="E9" s="347"/>
      <c r="F9" s="347"/>
      <c r="G9" s="347"/>
      <c r="H9" s="347"/>
      <c r="I9" s="347"/>
      <c r="J9" s="347"/>
      <c r="K9" s="347"/>
      <c r="L9" s="347"/>
      <c r="M9" s="347"/>
      <c r="N9" s="347"/>
      <c r="O9" s="347"/>
      <c r="P9" s="347"/>
      <c r="Q9" s="347"/>
    </row>
    <row r="10" spans="1:69">
      <c r="A10" s="330">
        <v>3</v>
      </c>
      <c r="B10" s="332" t="s">
        <v>7</v>
      </c>
      <c r="C10" s="331">
        <f t="shared" ref="C10:Q10" si="3">SUM(C11:C13)</f>
        <v>0</v>
      </c>
      <c r="D10" s="331">
        <f t="shared" si="3"/>
        <v>0</v>
      </c>
      <c r="E10" s="331">
        <f t="shared" si="3"/>
        <v>0</v>
      </c>
      <c r="F10" s="331">
        <f t="shared" si="3"/>
        <v>0</v>
      </c>
      <c r="G10" s="331">
        <f t="shared" si="3"/>
        <v>0</v>
      </c>
      <c r="H10" s="331">
        <f t="shared" si="3"/>
        <v>0</v>
      </c>
      <c r="I10" s="331">
        <f t="shared" si="3"/>
        <v>0</v>
      </c>
      <c r="J10" s="331">
        <f t="shared" si="3"/>
        <v>0</v>
      </c>
      <c r="K10" s="331">
        <f t="shared" si="3"/>
        <v>0</v>
      </c>
      <c r="L10" s="331">
        <f t="shared" si="3"/>
        <v>0</v>
      </c>
      <c r="M10" s="331">
        <f t="shared" si="3"/>
        <v>0</v>
      </c>
      <c r="N10" s="331">
        <f t="shared" si="3"/>
        <v>0</v>
      </c>
      <c r="O10" s="331">
        <f t="shared" si="3"/>
        <v>0</v>
      </c>
      <c r="P10" s="331">
        <f t="shared" si="3"/>
        <v>0</v>
      </c>
      <c r="Q10" s="331">
        <f t="shared" si="3"/>
        <v>0</v>
      </c>
    </row>
    <row r="11" spans="1:69">
      <c r="A11" s="345" t="s">
        <v>139</v>
      </c>
      <c r="B11" s="346" t="s">
        <v>349</v>
      </c>
      <c r="C11" s="347"/>
      <c r="D11" s="347"/>
      <c r="E11" s="347"/>
      <c r="F11" s="347"/>
      <c r="G11" s="347"/>
      <c r="H11" s="347"/>
      <c r="I11" s="347"/>
      <c r="J11" s="347"/>
      <c r="K11" s="347"/>
      <c r="L11" s="347"/>
      <c r="M11" s="347"/>
      <c r="N11" s="347"/>
      <c r="O11" s="347"/>
      <c r="P11" s="347"/>
      <c r="Q11" s="347"/>
    </row>
    <row r="12" spans="1:69" ht="25.5">
      <c r="A12" s="345" t="s">
        <v>140</v>
      </c>
      <c r="B12" s="346" t="s">
        <v>350</v>
      </c>
      <c r="C12" s="347"/>
      <c r="D12" s="347"/>
      <c r="E12" s="347"/>
      <c r="F12" s="347"/>
      <c r="G12" s="347"/>
      <c r="H12" s="347"/>
      <c r="I12" s="347"/>
      <c r="J12" s="347"/>
      <c r="K12" s="347"/>
      <c r="L12" s="347"/>
      <c r="M12" s="347"/>
      <c r="N12" s="347"/>
      <c r="O12" s="347"/>
      <c r="P12" s="347"/>
      <c r="Q12" s="347"/>
    </row>
    <row r="13" spans="1:69" ht="25.5">
      <c r="A13" s="345" t="s">
        <v>141</v>
      </c>
      <c r="B13" s="346" t="s">
        <v>351</v>
      </c>
      <c r="C13" s="347"/>
      <c r="D13" s="347"/>
      <c r="E13" s="347"/>
      <c r="F13" s="347"/>
      <c r="G13" s="347"/>
      <c r="H13" s="347"/>
      <c r="I13" s="347"/>
      <c r="J13" s="347"/>
      <c r="K13" s="347"/>
      <c r="L13" s="347"/>
      <c r="M13" s="347"/>
      <c r="N13" s="347"/>
      <c r="O13" s="347"/>
      <c r="P13" s="347"/>
      <c r="Q13" s="347"/>
    </row>
    <row r="14" spans="1:69">
      <c r="A14" s="345"/>
      <c r="B14" s="348" t="s">
        <v>11</v>
      </c>
      <c r="C14" s="347"/>
      <c r="D14" s="347"/>
      <c r="E14" s="347"/>
      <c r="F14" s="347"/>
      <c r="G14" s="347"/>
      <c r="H14" s="347"/>
      <c r="I14" s="347"/>
      <c r="J14" s="347"/>
      <c r="K14" s="347"/>
      <c r="L14" s="347"/>
      <c r="M14" s="347"/>
      <c r="N14" s="347"/>
      <c r="O14" s="347"/>
      <c r="P14" s="347"/>
      <c r="Q14" s="347"/>
    </row>
    <row r="15" spans="1:69">
      <c r="A15" s="330" t="s">
        <v>50</v>
      </c>
      <c r="B15" s="332" t="s">
        <v>352</v>
      </c>
      <c r="C15" s="331">
        <f>C16+C18</f>
        <v>0</v>
      </c>
      <c r="D15" s="331">
        <f t="shared" ref="D15:Q15" si="4">D16+D18</f>
        <v>0</v>
      </c>
      <c r="E15" s="331">
        <f t="shared" si="4"/>
        <v>0</v>
      </c>
      <c r="F15" s="331">
        <f t="shared" si="4"/>
        <v>0</v>
      </c>
      <c r="G15" s="331">
        <f t="shared" si="4"/>
        <v>0</v>
      </c>
      <c r="H15" s="331">
        <f t="shared" si="4"/>
        <v>0</v>
      </c>
      <c r="I15" s="331">
        <f t="shared" si="4"/>
        <v>0</v>
      </c>
      <c r="J15" s="331">
        <f t="shared" si="4"/>
        <v>0</v>
      </c>
      <c r="K15" s="331">
        <f t="shared" si="4"/>
        <v>0</v>
      </c>
      <c r="L15" s="331">
        <f t="shared" si="4"/>
        <v>0</v>
      </c>
      <c r="M15" s="331">
        <f t="shared" si="4"/>
        <v>0</v>
      </c>
      <c r="N15" s="331">
        <f t="shared" si="4"/>
        <v>0</v>
      </c>
      <c r="O15" s="331">
        <f t="shared" si="4"/>
        <v>0</v>
      </c>
      <c r="P15" s="331">
        <f t="shared" si="4"/>
        <v>0</v>
      </c>
      <c r="Q15" s="331">
        <f t="shared" si="4"/>
        <v>0</v>
      </c>
    </row>
    <row r="16" spans="1:69">
      <c r="A16" s="345" t="s">
        <v>27</v>
      </c>
      <c r="B16" s="346" t="s">
        <v>353</v>
      </c>
      <c r="C16" s="347"/>
      <c r="D16" s="347"/>
      <c r="E16" s="347"/>
      <c r="F16" s="347"/>
      <c r="G16" s="347"/>
      <c r="H16" s="347"/>
      <c r="I16" s="347"/>
      <c r="J16" s="347"/>
      <c r="K16" s="347"/>
      <c r="L16" s="347"/>
      <c r="M16" s="347"/>
      <c r="N16" s="347"/>
      <c r="O16" s="347"/>
      <c r="P16" s="347"/>
      <c r="Q16" s="347"/>
    </row>
    <row r="17" spans="1:17">
      <c r="A17" s="345"/>
      <c r="B17" s="348" t="s">
        <v>86</v>
      </c>
      <c r="C17" s="347"/>
      <c r="D17" s="347"/>
      <c r="E17" s="347"/>
      <c r="F17" s="347"/>
      <c r="G17" s="347"/>
      <c r="H17" s="347"/>
      <c r="I17" s="347"/>
      <c r="J17" s="347"/>
      <c r="K17" s="347"/>
      <c r="L17" s="347"/>
      <c r="M17" s="347"/>
      <c r="N17" s="347"/>
      <c r="O17" s="347"/>
      <c r="P17" s="347"/>
      <c r="Q17" s="347"/>
    </row>
    <row r="18" spans="1:17">
      <c r="A18" s="345" t="s">
        <v>30</v>
      </c>
      <c r="B18" s="346" t="s">
        <v>354</v>
      </c>
      <c r="C18" s="347"/>
      <c r="D18" s="347"/>
      <c r="E18" s="347"/>
      <c r="F18" s="347"/>
      <c r="G18" s="347"/>
      <c r="H18" s="347"/>
      <c r="I18" s="347"/>
      <c r="J18" s="347"/>
      <c r="K18" s="347"/>
      <c r="L18" s="347"/>
      <c r="M18" s="347"/>
      <c r="N18" s="347"/>
      <c r="O18" s="347"/>
      <c r="P18" s="347"/>
      <c r="Q18" s="347"/>
    </row>
    <row r="19" spans="1:17">
      <c r="A19" s="345"/>
      <c r="B19" s="348" t="s">
        <v>86</v>
      </c>
      <c r="C19" s="347"/>
      <c r="D19" s="347"/>
      <c r="E19" s="347"/>
      <c r="F19" s="347"/>
      <c r="G19" s="347"/>
      <c r="H19" s="347"/>
      <c r="I19" s="347"/>
      <c r="J19" s="347"/>
      <c r="K19" s="347"/>
      <c r="L19" s="347"/>
      <c r="M19" s="347"/>
      <c r="N19" s="347"/>
      <c r="O19" s="347"/>
      <c r="P19" s="347"/>
      <c r="Q19" s="347"/>
    </row>
    <row r="20" spans="1:17">
      <c r="A20" s="349" t="s">
        <v>51</v>
      </c>
      <c r="B20" s="350" t="s">
        <v>355</v>
      </c>
      <c r="C20" s="351">
        <f t="shared" ref="C20:Q20" si="5">C4-C15</f>
        <v>0</v>
      </c>
      <c r="D20" s="351">
        <f t="shared" si="5"/>
        <v>0</v>
      </c>
      <c r="E20" s="351">
        <f t="shared" si="5"/>
        <v>0</v>
      </c>
      <c r="F20" s="351">
        <f t="shared" si="5"/>
        <v>0</v>
      </c>
      <c r="G20" s="351">
        <f t="shared" si="5"/>
        <v>0</v>
      </c>
      <c r="H20" s="351">
        <f t="shared" si="5"/>
        <v>0</v>
      </c>
      <c r="I20" s="351">
        <f t="shared" si="5"/>
        <v>0</v>
      </c>
      <c r="J20" s="351">
        <f t="shared" si="5"/>
        <v>0</v>
      </c>
      <c r="K20" s="351">
        <f t="shared" si="5"/>
        <v>0</v>
      </c>
      <c r="L20" s="351">
        <f t="shared" si="5"/>
        <v>0</v>
      </c>
      <c r="M20" s="351">
        <f t="shared" si="5"/>
        <v>0</v>
      </c>
      <c r="N20" s="351">
        <f t="shared" si="5"/>
        <v>0</v>
      </c>
      <c r="O20" s="351">
        <f t="shared" si="5"/>
        <v>0</v>
      </c>
      <c r="P20" s="351">
        <f t="shared" si="5"/>
        <v>0</v>
      </c>
      <c r="Q20" s="351">
        <f t="shared" si="5"/>
        <v>0</v>
      </c>
    </row>
    <row r="21" spans="1:17">
      <c r="A21" s="330" t="s">
        <v>52</v>
      </c>
      <c r="B21" s="332" t="s">
        <v>12</v>
      </c>
      <c r="C21" s="331">
        <f t="shared" ref="C21:Q21" si="6">SUM(C22:C24)</f>
        <v>0</v>
      </c>
      <c r="D21" s="331">
        <f t="shared" si="6"/>
        <v>0</v>
      </c>
      <c r="E21" s="331">
        <f t="shared" si="6"/>
        <v>0</v>
      </c>
      <c r="F21" s="331">
        <f t="shared" si="6"/>
        <v>0</v>
      </c>
      <c r="G21" s="331">
        <f t="shared" si="6"/>
        <v>0</v>
      </c>
      <c r="H21" s="331">
        <f t="shared" si="6"/>
        <v>0</v>
      </c>
      <c r="I21" s="331">
        <f t="shared" si="6"/>
        <v>0</v>
      </c>
      <c r="J21" s="331">
        <f t="shared" si="6"/>
        <v>0</v>
      </c>
      <c r="K21" s="331">
        <f t="shared" si="6"/>
        <v>0</v>
      </c>
      <c r="L21" s="331">
        <f t="shared" si="6"/>
        <v>0</v>
      </c>
      <c r="M21" s="331">
        <f t="shared" si="6"/>
        <v>0</v>
      </c>
      <c r="N21" s="331">
        <f t="shared" si="6"/>
        <v>0</v>
      </c>
      <c r="O21" s="331">
        <f t="shared" si="6"/>
        <v>0</v>
      </c>
      <c r="P21" s="331">
        <f t="shared" si="6"/>
        <v>0</v>
      </c>
      <c r="Q21" s="331">
        <f t="shared" si="6"/>
        <v>0</v>
      </c>
    </row>
    <row r="22" spans="1:17">
      <c r="A22" s="345"/>
      <c r="B22" s="346" t="s">
        <v>356</v>
      </c>
      <c r="C22" s="347"/>
      <c r="D22" s="347"/>
      <c r="E22" s="347"/>
      <c r="F22" s="347"/>
      <c r="G22" s="347"/>
      <c r="H22" s="347"/>
      <c r="I22" s="347"/>
      <c r="J22" s="347"/>
      <c r="K22" s="347"/>
      <c r="L22" s="347"/>
      <c r="M22" s="347"/>
      <c r="N22" s="347"/>
      <c r="O22" s="347"/>
      <c r="P22" s="347"/>
      <c r="Q22" s="347"/>
    </row>
    <row r="23" spans="1:17">
      <c r="A23" s="345"/>
      <c r="B23" s="346" t="s">
        <v>357</v>
      </c>
      <c r="C23" s="347"/>
      <c r="D23" s="347"/>
      <c r="E23" s="347"/>
      <c r="F23" s="347"/>
      <c r="G23" s="347"/>
      <c r="H23" s="347"/>
      <c r="I23" s="347"/>
      <c r="J23" s="347"/>
      <c r="K23" s="347"/>
      <c r="L23" s="347"/>
      <c r="M23" s="347"/>
      <c r="N23" s="347"/>
      <c r="O23" s="347"/>
      <c r="P23" s="347"/>
      <c r="Q23" s="347"/>
    </row>
    <row r="24" spans="1:17">
      <c r="A24" s="345"/>
      <c r="B24" s="346" t="s">
        <v>358</v>
      </c>
      <c r="C24" s="347"/>
      <c r="D24" s="347"/>
      <c r="E24" s="347"/>
      <c r="F24" s="347"/>
      <c r="G24" s="347"/>
      <c r="H24" s="347"/>
      <c r="I24" s="347"/>
      <c r="J24" s="347"/>
      <c r="K24" s="347"/>
      <c r="L24" s="347"/>
      <c r="M24" s="347"/>
      <c r="N24" s="347"/>
      <c r="O24" s="347"/>
      <c r="P24" s="347"/>
      <c r="Q24" s="347"/>
    </row>
    <row r="25" spans="1:17" ht="25.5">
      <c r="A25" s="330" t="s">
        <v>53</v>
      </c>
      <c r="B25" s="332" t="s">
        <v>359</v>
      </c>
      <c r="C25" s="331">
        <f t="shared" ref="C25:Q25" si="7">C20-C21</f>
        <v>0</v>
      </c>
      <c r="D25" s="331">
        <f t="shared" si="7"/>
        <v>0</v>
      </c>
      <c r="E25" s="331">
        <f t="shared" si="7"/>
        <v>0</v>
      </c>
      <c r="F25" s="331">
        <f t="shared" si="7"/>
        <v>0</v>
      </c>
      <c r="G25" s="331">
        <f t="shared" si="7"/>
        <v>0</v>
      </c>
      <c r="H25" s="331">
        <f t="shared" si="7"/>
        <v>0</v>
      </c>
      <c r="I25" s="331">
        <f t="shared" si="7"/>
        <v>0</v>
      </c>
      <c r="J25" s="331">
        <f t="shared" si="7"/>
        <v>0</v>
      </c>
      <c r="K25" s="331">
        <f t="shared" si="7"/>
        <v>0</v>
      </c>
      <c r="L25" s="331">
        <f t="shared" si="7"/>
        <v>0</v>
      </c>
      <c r="M25" s="331">
        <f t="shared" si="7"/>
        <v>0</v>
      </c>
      <c r="N25" s="331">
        <f t="shared" si="7"/>
        <v>0</v>
      </c>
      <c r="O25" s="331">
        <f t="shared" si="7"/>
        <v>0</v>
      </c>
      <c r="P25" s="331">
        <f t="shared" si="7"/>
        <v>0</v>
      </c>
      <c r="Q25" s="331">
        <f t="shared" si="7"/>
        <v>0</v>
      </c>
    </row>
    <row r="26" spans="1:17">
      <c r="A26" s="330" t="s">
        <v>54</v>
      </c>
      <c r="B26" s="332" t="s">
        <v>360</v>
      </c>
      <c r="C26" s="352">
        <f t="shared" ref="C26:Q26" si="8">SUM(C27:C28)</f>
        <v>0</v>
      </c>
      <c r="D26" s="352">
        <f t="shared" si="8"/>
        <v>0</v>
      </c>
      <c r="E26" s="352">
        <f t="shared" si="8"/>
        <v>0</v>
      </c>
      <c r="F26" s="352">
        <f t="shared" si="8"/>
        <v>0</v>
      </c>
      <c r="G26" s="352">
        <f t="shared" si="8"/>
        <v>0</v>
      </c>
      <c r="H26" s="352">
        <f t="shared" si="8"/>
        <v>0</v>
      </c>
      <c r="I26" s="352">
        <f t="shared" si="8"/>
        <v>0</v>
      </c>
      <c r="J26" s="352">
        <f t="shared" si="8"/>
        <v>0</v>
      </c>
      <c r="K26" s="352">
        <f t="shared" si="8"/>
        <v>0</v>
      </c>
      <c r="L26" s="352">
        <f t="shared" si="8"/>
        <v>0</v>
      </c>
      <c r="M26" s="352">
        <f t="shared" si="8"/>
        <v>0</v>
      </c>
      <c r="N26" s="352">
        <f t="shared" si="8"/>
        <v>0</v>
      </c>
      <c r="O26" s="352">
        <f t="shared" si="8"/>
        <v>0</v>
      </c>
      <c r="P26" s="352">
        <f t="shared" si="8"/>
        <v>0</v>
      </c>
      <c r="Q26" s="352">
        <f t="shared" si="8"/>
        <v>0</v>
      </c>
    </row>
    <row r="27" spans="1:17">
      <c r="A27" s="330"/>
      <c r="B27" s="353" t="s">
        <v>322</v>
      </c>
      <c r="C27" s="331"/>
      <c r="D27" s="331"/>
      <c r="E27" s="331"/>
      <c r="F27" s="331"/>
      <c r="G27" s="331"/>
      <c r="H27" s="331"/>
      <c r="I27" s="331"/>
      <c r="J27" s="331"/>
      <c r="K27" s="331"/>
      <c r="L27" s="331"/>
      <c r="M27" s="331"/>
      <c r="N27" s="331"/>
      <c r="O27" s="331"/>
      <c r="P27" s="331"/>
      <c r="Q27" s="331"/>
    </row>
    <row r="28" spans="1:17">
      <c r="A28" s="330"/>
      <c r="B28" s="354" t="s">
        <v>323</v>
      </c>
      <c r="C28" s="331"/>
      <c r="D28" s="331"/>
      <c r="E28" s="331"/>
      <c r="F28" s="331"/>
      <c r="G28" s="331"/>
      <c r="H28" s="331"/>
      <c r="I28" s="331"/>
      <c r="J28" s="331"/>
      <c r="K28" s="331"/>
      <c r="L28" s="331"/>
      <c r="M28" s="331"/>
      <c r="N28" s="331"/>
      <c r="O28" s="331"/>
      <c r="P28" s="331"/>
      <c r="Q28" s="331"/>
    </row>
    <row r="29" spans="1:17">
      <c r="A29" s="349" t="s">
        <v>55</v>
      </c>
      <c r="B29" s="350" t="s">
        <v>361</v>
      </c>
      <c r="C29" s="355">
        <f t="shared" ref="C29:Q29" si="9">C25-C26</f>
        <v>0</v>
      </c>
      <c r="D29" s="355">
        <f t="shared" si="9"/>
        <v>0</v>
      </c>
      <c r="E29" s="355">
        <f t="shared" si="9"/>
        <v>0</v>
      </c>
      <c r="F29" s="355">
        <f t="shared" si="9"/>
        <v>0</v>
      </c>
      <c r="G29" s="355">
        <f t="shared" si="9"/>
        <v>0</v>
      </c>
      <c r="H29" s="355">
        <f t="shared" si="9"/>
        <v>0</v>
      </c>
      <c r="I29" s="355">
        <f t="shared" si="9"/>
        <v>0</v>
      </c>
      <c r="J29" s="355">
        <f t="shared" si="9"/>
        <v>0</v>
      </c>
      <c r="K29" s="355">
        <f t="shared" si="9"/>
        <v>0</v>
      </c>
      <c r="L29" s="355">
        <f t="shared" si="9"/>
        <v>0</v>
      </c>
      <c r="M29" s="355">
        <f t="shared" si="9"/>
        <v>0</v>
      </c>
      <c r="N29" s="355">
        <f t="shared" si="9"/>
        <v>0</v>
      </c>
      <c r="O29" s="355">
        <f t="shared" si="9"/>
        <v>0</v>
      </c>
      <c r="P29" s="355">
        <f t="shared" si="9"/>
        <v>0</v>
      </c>
      <c r="Q29" s="355">
        <f t="shared" si="9"/>
        <v>0</v>
      </c>
    </row>
    <row r="30" spans="1:17" ht="25.5">
      <c r="A30" s="330" t="s">
        <v>56</v>
      </c>
      <c r="B30" s="332" t="s">
        <v>362</v>
      </c>
      <c r="C30" s="331">
        <f t="shared" ref="C30:Q30" si="10">SUM(C31:C32)</f>
        <v>0</v>
      </c>
      <c r="D30" s="331">
        <f t="shared" si="10"/>
        <v>0</v>
      </c>
      <c r="E30" s="331">
        <f t="shared" si="10"/>
        <v>0</v>
      </c>
      <c r="F30" s="331">
        <f t="shared" si="10"/>
        <v>0</v>
      </c>
      <c r="G30" s="331">
        <f t="shared" si="10"/>
        <v>0</v>
      </c>
      <c r="H30" s="331">
        <f t="shared" si="10"/>
        <v>0</v>
      </c>
      <c r="I30" s="331">
        <f t="shared" si="10"/>
        <v>0</v>
      </c>
      <c r="J30" s="331">
        <f t="shared" si="10"/>
        <v>0</v>
      </c>
      <c r="K30" s="331">
        <f t="shared" si="10"/>
        <v>0</v>
      </c>
      <c r="L30" s="331">
        <f t="shared" si="10"/>
        <v>0</v>
      </c>
      <c r="M30" s="331">
        <f t="shared" si="10"/>
        <v>0</v>
      </c>
      <c r="N30" s="331">
        <f t="shared" si="10"/>
        <v>0</v>
      </c>
      <c r="O30" s="331">
        <f t="shared" si="10"/>
        <v>0</v>
      </c>
      <c r="P30" s="331">
        <f t="shared" si="10"/>
        <v>0</v>
      </c>
      <c r="Q30" s="331">
        <f t="shared" si="10"/>
        <v>0</v>
      </c>
    </row>
    <row r="31" spans="1:17">
      <c r="A31" s="330"/>
      <c r="B31" s="353" t="s">
        <v>13</v>
      </c>
      <c r="C31" s="331"/>
      <c r="D31" s="331"/>
      <c r="E31" s="331"/>
      <c r="F31" s="331"/>
      <c r="G31" s="331"/>
      <c r="H31" s="331"/>
      <c r="I31" s="331"/>
      <c r="J31" s="331"/>
      <c r="K31" s="331"/>
      <c r="L31" s="331"/>
      <c r="M31" s="331"/>
      <c r="N31" s="331"/>
      <c r="O31" s="331"/>
      <c r="P31" s="331"/>
      <c r="Q31" s="331"/>
    </row>
    <row r="32" spans="1:17">
      <c r="A32" s="330"/>
      <c r="B32" s="354" t="s">
        <v>14</v>
      </c>
      <c r="C32" s="331"/>
      <c r="D32" s="331"/>
      <c r="E32" s="331"/>
      <c r="F32" s="331"/>
      <c r="G32" s="331"/>
      <c r="H32" s="331"/>
      <c r="I32" s="331"/>
      <c r="J32" s="331"/>
      <c r="K32" s="331"/>
      <c r="L32" s="331"/>
      <c r="M32" s="331"/>
      <c r="N32" s="331"/>
      <c r="O32" s="331"/>
      <c r="P32" s="331"/>
      <c r="Q32" s="331"/>
    </row>
    <row r="33" spans="1:17" ht="25.5">
      <c r="A33" s="356" t="s">
        <v>49</v>
      </c>
      <c r="B33" s="357" t="s">
        <v>363</v>
      </c>
      <c r="C33" s="351">
        <f t="shared" ref="C33:Q33" si="11">C29+C30</f>
        <v>0</v>
      </c>
      <c r="D33" s="351">
        <f t="shared" si="11"/>
        <v>0</v>
      </c>
      <c r="E33" s="351">
        <f t="shared" si="11"/>
        <v>0</v>
      </c>
      <c r="F33" s="351">
        <f t="shared" si="11"/>
        <v>0</v>
      </c>
      <c r="G33" s="351">
        <f t="shared" si="11"/>
        <v>0</v>
      </c>
      <c r="H33" s="351">
        <f t="shared" si="11"/>
        <v>0</v>
      </c>
      <c r="I33" s="351">
        <f t="shared" si="11"/>
        <v>0</v>
      </c>
      <c r="J33" s="351">
        <f t="shared" si="11"/>
        <v>0</v>
      </c>
      <c r="K33" s="351">
        <f t="shared" si="11"/>
        <v>0</v>
      </c>
      <c r="L33" s="351">
        <f t="shared" si="11"/>
        <v>0</v>
      </c>
      <c r="M33" s="351">
        <f t="shared" si="11"/>
        <v>0</v>
      </c>
      <c r="N33" s="351">
        <f t="shared" si="11"/>
        <v>0</v>
      </c>
      <c r="O33" s="351">
        <f t="shared" si="11"/>
        <v>0</v>
      </c>
      <c r="P33" s="351">
        <f t="shared" si="11"/>
        <v>0</v>
      </c>
      <c r="Q33" s="351">
        <f t="shared" si="11"/>
        <v>0</v>
      </c>
    </row>
    <row r="34" spans="1:17">
      <c r="A34" s="358" t="s">
        <v>8</v>
      </c>
      <c r="B34" s="359" t="s">
        <v>9</v>
      </c>
      <c r="C34" s="360">
        <f>C33+C35</f>
        <v>0</v>
      </c>
      <c r="D34" s="360">
        <f>C34+D33</f>
        <v>0</v>
      </c>
      <c r="E34" s="360">
        <f t="shared" ref="E34:Q34" si="12">D34+E33</f>
        <v>0</v>
      </c>
      <c r="F34" s="360">
        <f t="shared" si="12"/>
        <v>0</v>
      </c>
      <c r="G34" s="360">
        <f t="shared" si="12"/>
        <v>0</v>
      </c>
      <c r="H34" s="360">
        <f t="shared" si="12"/>
        <v>0</v>
      </c>
      <c r="I34" s="360">
        <f t="shared" si="12"/>
        <v>0</v>
      </c>
      <c r="J34" s="360">
        <f t="shared" si="12"/>
        <v>0</v>
      </c>
      <c r="K34" s="360">
        <f t="shared" si="12"/>
        <v>0</v>
      </c>
      <c r="L34" s="360">
        <f t="shared" si="12"/>
        <v>0</v>
      </c>
      <c r="M34" s="360">
        <f t="shared" si="12"/>
        <v>0</v>
      </c>
      <c r="N34" s="360">
        <f t="shared" si="12"/>
        <v>0</v>
      </c>
      <c r="O34" s="360">
        <f t="shared" si="12"/>
        <v>0</v>
      </c>
      <c r="P34" s="360">
        <f t="shared" si="12"/>
        <v>0</v>
      </c>
      <c r="Q34" s="360">
        <f t="shared" si="12"/>
        <v>0</v>
      </c>
    </row>
    <row r="35" spans="1:17" ht="25.5">
      <c r="A35" s="330" t="s">
        <v>10</v>
      </c>
      <c r="B35" s="361" t="s">
        <v>364</v>
      </c>
      <c r="C35" s="370"/>
      <c r="D35" s="82"/>
      <c r="E35" s="82"/>
      <c r="F35" s="82"/>
      <c r="G35" s="82"/>
      <c r="H35" s="82"/>
      <c r="I35" s="82"/>
      <c r="J35" s="82"/>
      <c r="K35" s="82"/>
      <c r="L35" s="82"/>
    </row>
    <row r="37" spans="1:17">
      <c r="B37" s="425" t="s">
        <v>365</v>
      </c>
      <c r="C37" s="425"/>
      <c r="D37" s="425"/>
      <c r="E37" s="425"/>
      <c r="F37" s="425"/>
      <c r="G37" s="425"/>
    </row>
    <row r="38" spans="1:17">
      <c r="B38" s="425"/>
      <c r="C38" s="425"/>
      <c r="D38" s="425"/>
      <c r="E38" s="425"/>
      <c r="F38" s="425"/>
      <c r="G38" s="425"/>
    </row>
  </sheetData>
  <customSheetViews>
    <customSheetView guid="{8634C2BB-76FB-4039-B56C-6B628142ACCE}" scale="86" showPageBreaks="1" printArea="1">
      <selection activeCell="X37" sqref="X37"/>
      <pageMargins left="0.37" right="0.2" top="0.74" bottom="0.62992125984251968" header="0.37" footer="0.39370078740157483"/>
      <pageSetup paperSize="9" scale="44" pageOrder="overThenDown" orientation="landscape" horizontalDpi="300" verticalDpi="300" r:id="rId1"/>
      <headerFooter alignWithMargins="0">
        <oddHeader>&amp;L&amp;"Arial,Pogrubiony"&amp;16Trwałość finansowa JST</oddHeader>
        <oddFooter>&amp;CStrona &amp;P z &amp;N&amp;R&amp;A</oddFooter>
      </headerFooter>
    </customSheetView>
    <customSheetView guid="{6F4C57C8-5562-4709-9327-9573B39EDAF4}" scale="86" showPageBreaks="1" printArea="1" topLeftCell="A4">
      <selection activeCell="G31" sqref="G31"/>
      <pageMargins left="0.37" right="0.2" top="0.74" bottom="0.62992125984251968" header="0.37" footer="0.39370078740157483"/>
      <pageSetup paperSize="9" scale="44" pageOrder="overThenDown" orientation="landscape" horizontalDpi="300" verticalDpi="300" r:id="rId2"/>
      <headerFooter alignWithMargins="0">
        <oddHeader>&amp;L&amp;"Arial,Pogrubiony"&amp;16Trwałość finansowa JST</oddHeader>
        <oddFooter>&amp;CStrona &amp;P z &amp;N&amp;R&amp;A</oddFooter>
      </headerFooter>
    </customSheetView>
    <customSheetView guid="{9EC9AAF8-31E5-417A-A928-3DBD93AA7952}" scale="86" showPageBreaks="1" printArea="1" topLeftCell="A10">
      <selection activeCell="C39" sqref="C39"/>
      <pageMargins left="0.37" right="0.2" top="0.74" bottom="0.62992125984251968" header="0.37" footer="0.39370078740157483"/>
      <pageSetup paperSize="9" scale="73" pageOrder="overThenDown" orientation="landscape" horizontalDpi="300" verticalDpi="300" r:id="rId3"/>
      <headerFooter alignWithMargins="0">
        <oddHeader>&amp;L&amp;"Arial,Pogrubiony"&amp;16Trwałość finansowa JST</oddHeader>
        <oddFooter>&amp;CStrona &amp;P z &amp;N&amp;R&amp;A</oddFooter>
      </headerFooter>
    </customSheetView>
    <customSheetView guid="{19015944-8DC3-4198-B28B-DDAFEE7C00D9}" scale="86" showPageBreaks="1" printArea="1" topLeftCell="L13">
      <selection activeCell="C13" sqref="C1:R1048576"/>
      <pageMargins left="0.35433070866141736" right="0.19685039370078741" top="0.74803149606299213" bottom="0.62992125984251968" header="0.35433070866141736" footer="0.39370078740157483"/>
      <pageSetup paperSize="9" scale="73" pageOrder="overThenDown" orientation="landscape" verticalDpi="300" r:id="rId4"/>
      <headerFooter alignWithMargins="0">
        <oddHeader>&amp;L&amp;"Arial,Pogrubiony"&amp;16Trwałość finansowa JST</oddHeader>
        <oddFooter>&amp;CStrona &amp;P z &amp;N&amp;R&amp;A</oddFooter>
      </headerFooter>
    </customSheetView>
    <customSheetView guid="{F7D79B8D-92A2-4094-827A-AE8F90DE993F}" scale="86" printArea="1" topLeftCell="A13">
      <selection activeCell="L3" sqref="L3"/>
      <pageMargins left="0.37" right="0.2" top="0.74" bottom="0.62992125984251968" header="0.37" footer="0.39370078740157483"/>
      <pageSetup paperSize="9" scale="73" pageOrder="overThenDown" orientation="landscape" horizontalDpi="300" verticalDpi="300" r:id="rId5"/>
      <headerFooter alignWithMargins="0">
        <oddHeader>&amp;L&amp;"Arial,Pogrubiony"&amp;16Trwałość finansowa JST</oddHeader>
        <oddFooter>&amp;CStrona &amp;P z &amp;N&amp;R&amp;A</oddFooter>
      </headerFooter>
    </customSheetView>
    <customSheetView guid="{6D8ACA1D-6FAD-497E-8DEE-A33C8B954C59}" topLeftCell="A16">
      <selection activeCell="D39" sqref="D39"/>
      <pageMargins left="0.37" right="0.2" top="0.74" bottom="0.62992125984251968" header="0.37" footer="0.39370078740157483"/>
      <pageSetup paperSize="9" scale="44" pageOrder="overThenDown" orientation="landscape" horizontalDpi="300" verticalDpi="300" r:id="rId6"/>
      <headerFooter alignWithMargins="0">
        <oddHeader>&amp;L&amp;"Arial,Pogrubiony"&amp;16Trwałość finansowa JST</oddHeader>
        <oddFooter>&amp;CStrona &amp;P z &amp;N&amp;R&amp;A</oddFooter>
      </headerFooter>
    </customSheetView>
    <customSheetView guid="{E0009F4F-48B6-4F1C-908A-7AA9220F9FEE}" scale="86" showPageBreaks="1" printArea="1" topLeftCell="A13">
      <selection activeCell="C5" sqref="C5"/>
      <pageMargins left="0.37" right="0.2" top="0.74" bottom="0.62992125984251968" header="0.37" footer="0.39370078740157483"/>
      <pageSetup paperSize="9" scale="44" pageOrder="overThenDown" orientation="landscape" horizontalDpi="300" verticalDpi="300" r:id="rId7"/>
      <headerFooter alignWithMargins="0">
        <oddHeader>&amp;L&amp;"Arial,Pogrubiony"&amp;16Trwałość finansowa JST</oddHeader>
        <oddFooter>&amp;CStrona &amp;P z &amp;N&amp;R&amp;A</oddFooter>
      </headerFooter>
    </customSheetView>
  </customSheetViews>
  <mergeCells count="2">
    <mergeCell ref="C1:K1"/>
    <mergeCell ref="B37:G38"/>
  </mergeCells>
  <phoneticPr fontId="0" type="noConversion"/>
  <pageMargins left="0.37" right="0.2" top="0.74" bottom="0.62992125984251968" header="0.37" footer="0.39370078740157483"/>
  <pageSetup paperSize="9" scale="44" pageOrder="overThenDown" orientation="landscape" horizontalDpi="300" verticalDpi="300" r:id="rId8"/>
  <headerFooter alignWithMargins="0">
    <oddHeader>&amp;L&amp;"Arial,Pogrubiony"&amp;16Trwałość finansowa JST</oddHeader>
    <oddFooter>&amp;CStrona &amp;P z &amp;N&amp;R&amp;A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zoomScale="90" zoomScaleNormal="90" zoomScaleSheetLayoutView="80" workbookViewId="0">
      <selection activeCell="I19" sqref="I19"/>
    </sheetView>
  </sheetViews>
  <sheetFormatPr defaultRowHeight="12.75"/>
  <cols>
    <col min="1" max="1" width="35.7109375" customWidth="1"/>
    <col min="2" max="16" width="10.7109375" customWidth="1"/>
  </cols>
  <sheetData>
    <row r="1" spans="1:16" ht="16.5" thickBot="1">
      <c r="A1" s="426" t="s">
        <v>78</v>
      </c>
      <c r="B1" s="427"/>
      <c r="C1" s="427"/>
      <c r="D1" s="428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pans="1:16" s="104" customFormat="1" ht="32.25" thickBot="1">
      <c r="A2" s="105" t="s">
        <v>285</v>
      </c>
      <c r="B2" s="106"/>
      <c r="C2" s="106"/>
      <c r="D2" s="107"/>
      <c r="E2" s="108"/>
      <c r="F2" s="108"/>
      <c r="G2" s="108"/>
      <c r="H2" s="108"/>
      <c r="I2" s="109"/>
      <c r="J2" s="19"/>
      <c r="K2" s="19"/>
      <c r="L2" s="19"/>
      <c r="M2" s="19"/>
      <c r="N2" s="19"/>
      <c r="O2" s="19"/>
      <c r="P2" s="19"/>
    </row>
    <row r="3" spans="1:16">
      <c r="A3" s="297" t="s">
        <v>368</v>
      </c>
      <c r="B3" s="8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spans="1:16">
      <c r="A4" s="88"/>
      <c r="B4" s="89"/>
      <c r="C4" s="90"/>
      <c r="D4" s="90"/>
      <c r="E4" s="90"/>
      <c r="F4" s="90"/>
      <c r="G4" s="91"/>
      <c r="H4" s="91"/>
      <c r="I4" s="91" t="s">
        <v>94</v>
      </c>
      <c r="J4" s="91"/>
      <c r="K4" s="91"/>
      <c r="L4" s="91"/>
      <c r="M4" s="91"/>
      <c r="N4" s="91"/>
      <c r="O4" s="91"/>
      <c r="P4" s="92"/>
    </row>
    <row r="5" spans="1:16" ht="16.5" customHeight="1">
      <c r="A5" s="93" t="s">
        <v>95</v>
      </c>
      <c r="B5" s="110" t="s">
        <v>96</v>
      </c>
      <c r="C5" s="94"/>
      <c r="D5" s="94"/>
      <c r="E5" s="94"/>
      <c r="F5" s="94"/>
      <c r="G5" s="95"/>
      <c r="H5" s="95"/>
      <c r="I5" s="103"/>
      <c r="J5" s="95"/>
      <c r="K5" s="95"/>
      <c r="L5" s="95"/>
      <c r="M5" s="95"/>
      <c r="N5" s="95"/>
      <c r="O5" s="95"/>
      <c r="P5" s="96"/>
    </row>
    <row r="6" spans="1:16">
      <c r="A6" s="97"/>
      <c r="B6" s="81" t="s">
        <v>24</v>
      </c>
      <c r="C6" s="81" t="s">
        <v>24</v>
      </c>
      <c r="D6" s="81" t="s">
        <v>24</v>
      </c>
      <c r="E6" s="81" t="s">
        <v>24</v>
      </c>
      <c r="F6" s="81" t="s">
        <v>24</v>
      </c>
      <c r="G6" s="81" t="s">
        <v>24</v>
      </c>
      <c r="H6" s="81" t="s">
        <v>24</v>
      </c>
      <c r="I6" s="81" t="s">
        <v>24</v>
      </c>
      <c r="J6" s="81" t="s">
        <v>24</v>
      </c>
      <c r="K6" s="81" t="s">
        <v>24</v>
      </c>
      <c r="L6" s="81" t="s">
        <v>24</v>
      </c>
      <c r="M6" s="81" t="s">
        <v>24</v>
      </c>
      <c r="N6" s="81" t="s">
        <v>24</v>
      </c>
      <c r="O6" s="81" t="s">
        <v>24</v>
      </c>
      <c r="P6" s="81" t="s">
        <v>24</v>
      </c>
    </row>
    <row r="7" spans="1:16" ht="24" customHeight="1">
      <c r="A7" s="100" t="s">
        <v>97</v>
      </c>
      <c r="B7" s="337"/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337"/>
      <c r="P7" s="337"/>
    </row>
    <row r="8" spans="1:16" ht="24" customHeight="1">
      <c r="A8" s="102" t="s">
        <v>98</v>
      </c>
      <c r="B8" s="338"/>
      <c r="C8" s="338"/>
      <c r="D8" s="338"/>
      <c r="E8" s="338"/>
      <c r="F8" s="338"/>
      <c r="G8" s="338"/>
      <c r="H8" s="338"/>
      <c r="I8" s="338"/>
      <c r="J8" s="338"/>
      <c r="K8" s="338"/>
      <c r="L8" s="338"/>
      <c r="M8" s="338"/>
      <c r="N8" s="338"/>
      <c r="O8" s="338"/>
      <c r="P8" s="338"/>
    </row>
    <row r="9" spans="1:16" ht="30" customHeight="1">
      <c r="A9" s="98" t="s">
        <v>103</v>
      </c>
      <c r="B9" s="339"/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339"/>
      <c r="P9" s="339"/>
    </row>
    <row r="10" spans="1:16" ht="24" customHeight="1">
      <c r="A10" s="98" t="s">
        <v>104</v>
      </c>
      <c r="B10" s="339"/>
      <c r="C10" s="339"/>
      <c r="D10" s="339"/>
      <c r="E10" s="339"/>
      <c r="F10" s="339"/>
      <c r="G10" s="339"/>
      <c r="H10" s="339"/>
      <c r="I10" s="339"/>
      <c r="J10" s="339"/>
      <c r="K10" s="339"/>
      <c r="L10" s="339"/>
      <c r="M10" s="339"/>
      <c r="N10" s="339"/>
      <c r="O10" s="339"/>
      <c r="P10" s="339"/>
    </row>
    <row r="11" spans="1:16" ht="36.75" customHeight="1">
      <c r="A11" s="98" t="s">
        <v>105</v>
      </c>
      <c r="B11" s="339"/>
      <c r="C11" s="339"/>
      <c r="D11" s="339"/>
      <c r="E11" s="339"/>
      <c r="F11" s="339"/>
      <c r="G11" s="339"/>
      <c r="H11" s="339"/>
      <c r="I11" s="339"/>
      <c r="J11" s="339"/>
      <c r="K11" s="339"/>
      <c r="L11" s="339"/>
      <c r="M11" s="339"/>
      <c r="N11" s="339"/>
      <c r="O11" s="339"/>
      <c r="P11" s="339"/>
    </row>
    <row r="12" spans="1:16" ht="1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 ht="13.5" customHeight="1">
      <c r="A13" s="297" t="s">
        <v>369</v>
      </c>
      <c r="B13" s="87"/>
      <c r="C13" s="87"/>
      <c r="D13" s="19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</row>
    <row r="14" spans="1:16" ht="24" customHeight="1">
      <c r="A14" s="99" t="s">
        <v>95</v>
      </c>
      <c r="B14" s="371" t="s">
        <v>99</v>
      </c>
      <c r="C14" s="372" t="s">
        <v>366</v>
      </c>
      <c r="D14" s="372" t="s">
        <v>100</v>
      </c>
      <c r="E14" s="372" t="s">
        <v>367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</row>
    <row r="15" spans="1:16" ht="24" customHeight="1">
      <c r="A15" s="101" t="s">
        <v>97</v>
      </c>
      <c r="B15" s="373"/>
      <c r="C15" s="374"/>
      <c r="D15" s="375"/>
      <c r="E15" s="374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</row>
    <row r="16" spans="1:16" ht="24" customHeight="1">
      <c r="A16" s="102" t="s">
        <v>98</v>
      </c>
      <c r="B16" s="376"/>
      <c r="C16" s="377"/>
      <c r="D16" s="377"/>
      <c r="E16" s="37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</row>
    <row r="17" spans="1:16" ht="31.5" customHeight="1">
      <c r="A17" s="98" t="s">
        <v>103</v>
      </c>
      <c r="B17" s="378"/>
      <c r="C17" s="378"/>
      <c r="D17" s="378"/>
      <c r="E17" s="378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</row>
    <row r="18" spans="1:16" ht="24" customHeight="1">
      <c r="A18" s="98" t="s">
        <v>104</v>
      </c>
      <c r="B18" s="378"/>
      <c r="C18" s="378"/>
      <c r="D18" s="378"/>
      <c r="E18" s="378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</row>
    <row r="19" spans="1:16" ht="33" customHeight="1">
      <c r="A19" s="98" t="s">
        <v>105</v>
      </c>
      <c r="B19" s="378"/>
      <c r="C19" s="378"/>
      <c r="D19" s="378"/>
      <c r="E19" s="378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</row>
    <row r="20" spans="1:16" ht="15" customHeight="1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</row>
    <row r="21" spans="1:16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</row>
    <row r="22" spans="1:1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</row>
    <row r="23" spans="1:16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</row>
    <row r="26" spans="1:16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</row>
    <row r="27" spans="1:16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</row>
    <row r="28" spans="1:16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</row>
  </sheetData>
  <customSheetViews>
    <customSheetView guid="{8634C2BB-76FB-4039-B56C-6B628142ACCE}" scale="90" topLeftCell="A13">
      <selection activeCell="X37" sqref="X37"/>
      <pageMargins left="0.35" right="0.2" top="0.53" bottom="1" header="0.38" footer="0.5"/>
      <pageSetup paperSize="9" scale="68" orientation="landscape" r:id="rId1"/>
      <headerFooter alignWithMargins="0"/>
    </customSheetView>
    <customSheetView guid="{6F4C57C8-5562-4709-9327-9573B39EDAF4}" scale="90" showPageBreaks="1" topLeftCell="A17">
      <selection activeCell="B29" sqref="B29"/>
      <pageMargins left="0.35" right="0.2" top="0.53" bottom="1" header="0.38" footer="0.5"/>
      <pageSetup paperSize="9" scale="68" orientation="landscape" r:id="rId2"/>
      <headerFooter alignWithMargins="0"/>
    </customSheetView>
    <customSheetView guid="{9EC9AAF8-31E5-417A-A928-3DBD93AA7952}" scale="90" topLeftCell="A7">
      <selection activeCell="M29" sqref="M29:N29"/>
      <pageMargins left="0.35" right="0.2" top="0.53" bottom="1" header="0.38" footer="0.5"/>
      <pageSetup paperSize="9" scale="68" orientation="landscape" r:id="rId3"/>
      <headerFooter alignWithMargins="0"/>
    </customSheetView>
    <customSheetView guid="{19015944-8DC3-4198-B28B-DDAFEE7C00D9}" scale="90" showPageBreaks="1">
      <selection activeCell="E20" sqref="E20"/>
      <pageMargins left="0.35433070866141736" right="0.19685039370078741" top="0.51181102362204722" bottom="0.98425196850393704" header="0.39370078740157483" footer="0.51181102362204722"/>
      <pageSetup paperSize="9" scale="68" orientation="landscape" r:id="rId4"/>
      <headerFooter alignWithMargins="0">
        <oddFooter>&amp;C&amp;8Strona &amp;P z &amp;N&amp;R&amp;8&amp;A</oddFooter>
      </headerFooter>
    </customSheetView>
    <customSheetView guid="{F7D79B8D-92A2-4094-827A-AE8F90DE993F}" scale="90">
      <selection activeCell="M29" sqref="M29:N29"/>
      <pageMargins left="0.35" right="0.2" top="0.53" bottom="1" header="0.38" footer="0.5"/>
      <pageSetup paperSize="9" scale="68" orientation="landscape" r:id="rId5"/>
      <headerFooter alignWithMargins="0"/>
    </customSheetView>
    <customSheetView guid="{6D8ACA1D-6FAD-497E-8DEE-A33C8B954C59}" scale="90" topLeftCell="A5">
      <selection activeCell="B29" sqref="B29:B31"/>
      <pageMargins left="0.35" right="0.2" top="0.53" bottom="1" header="0.38" footer="0.5"/>
      <pageSetup paperSize="9" scale="68" orientation="landscape" r:id="rId6"/>
      <headerFooter alignWithMargins="0"/>
    </customSheetView>
    <customSheetView guid="{E0009F4F-48B6-4F1C-908A-7AA9220F9FEE}" scale="90" showPageBreaks="1" topLeftCell="A4">
      <selection activeCell="L22" sqref="L22"/>
      <pageMargins left="0.35" right="0.2" top="0.53" bottom="1" header="0.38" footer="0.5"/>
      <pageSetup paperSize="9" scale="68" orientation="landscape" r:id="rId7"/>
      <headerFooter alignWithMargins="0"/>
    </customSheetView>
  </customSheetViews>
  <mergeCells count="1">
    <mergeCell ref="A1:D1"/>
  </mergeCells>
  <phoneticPr fontId="0" type="noConversion"/>
  <pageMargins left="0.35" right="0.2" top="0.53" bottom="1" header="0.38" footer="0.5"/>
  <pageSetup paperSize="9" scale="68" orientation="landscape" r:id="rId8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6"/>
  <sheetViews>
    <sheetView tabSelected="1" zoomScaleNormal="100" workbookViewId="0">
      <selection activeCell="B33" sqref="B33"/>
    </sheetView>
  </sheetViews>
  <sheetFormatPr defaultRowHeight="12.75"/>
  <cols>
    <col min="1" max="1" width="4.28515625" customWidth="1"/>
    <col min="2" max="2" width="43.85546875" customWidth="1"/>
    <col min="3" max="5" width="15.7109375" customWidth="1"/>
  </cols>
  <sheetData>
    <row r="1" spans="1:13" ht="13.5" thickBot="1">
      <c r="A1" s="298" t="s">
        <v>370</v>
      </c>
      <c r="B1" s="262"/>
    </row>
    <row r="2" spans="1:13" ht="12.75" customHeight="1">
      <c r="A2" s="25" t="s">
        <v>22</v>
      </c>
      <c r="B2" s="46" t="s">
        <v>23</v>
      </c>
      <c r="C2" s="29" t="s">
        <v>269</v>
      </c>
      <c r="D2" s="29" t="s">
        <v>270</v>
      </c>
      <c r="E2" s="29" t="s">
        <v>271</v>
      </c>
      <c r="G2" s="429" t="s">
        <v>272</v>
      </c>
      <c r="H2" s="430"/>
      <c r="I2" s="430"/>
      <c r="J2" s="430"/>
      <c r="K2" s="430"/>
      <c r="L2" s="430"/>
      <c r="M2" s="431"/>
    </row>
    <row r="3" spans="1:13">
      <c r="A3" s="4" t="s">
        <v>48</v>
      </c>
      <c r="B3" s="233" t="s">
        <v>178</v>
      </c>
      <c r="C3" s="35">
        <f>SUM(C4:C7)</f>
        <v>0</v>
      </c>
      <c r="D3" s="35">
        <f>SUM(D4:D7)</f>
        <v>0</v>
      </c>
      <c r="E3" s="35">
        <f>SUM(E4:E7)</f>
        <v>0</v>
      </c>
      <c r="G3" s="432"/>
      <c r="H3" s="433"/>
      <c r="I3" s="433"/>
      <c r="J3" s="433"/>
      <c r="K3" s="433"/>
      <c r="L3" s="433"/>
      <c r="M3" s="434"/>
    </row>
    <row r="4" spans="1:13">
      <c r="A4" s="234" t="s">
        <v>49</v>
      </c>
      <c r="B4" s="144" t="s">
        <v>179</v>
      </c>
      <c r="C4" s="36"/>
      <c r="D4" s="36"/>
      <c r="E4" s="36"/>
      <c r="G4" s="432"/>
      <c r="H4" s="433"/>
      <c r="I4" s="433"/>
      <c r="J4" s="433"/>
      <c r="K4" s="433"/>
      <c r="L4" s="433"/>
      <c r="M4" s="434"/>
    </row>
    <row r="5" spans="1:13">
      <c r="A5" s="234" t="s">
        <v>111</v>
      </c>
      <c r="B5" s="144" t="s">
        <v>180</v>
      </c>
      <c r="C5" s="36"/>
      <c r="D5" s="36"/>
      <c r="E5" s="36"/>
      <c r="G5" s="432"/>
      <c r="H5" s="433"/>
      <c r="I5" s="433"/>
      <c r="J5" s="433"/>
      <c r="K5" s="433"/>
      <c r="L5" s="433"/>
      <c r="M5" s="434"/>
    </row>
    <row r="6" spans="1:13" ht="26.25" thickBot="1">
      <c r="A6" s="234" t="s">
        <v>122</v>
      </c>
      <c r="B6" s="144" t="s">
        <v>181</v>
      </c>
      <c r="C6" s="36"/>
      <c r="D6" s="36"/>
      <c r="E6" s="36"/>
      <c r="G6" s="435"/>
      <c r="H6" s="436"/>
      <c r="I6" s="436"/>
      <c r="J6" s="436"/>
      <c r="K6" s="436"/>
      <c r="L6" s="436"/>
      <c r="M6" s="437"/>
    </row>
    <row r="7" spans="1:13">
      <c r="A7" s="234" t="s">
        <v>123</v>
      </c>
      <c r="B7" s="144" t="s">
        <v>182</v>
      </c>
      <c r="C7" s="36"/>
      <c r="D7" s="36"/>
      <c r="E7" s="36"/>
      <c r="G7" s="263"/>
      <c r="H7" s="263"/>
      <c r="I7" s="263"/>
      <c r="J7" s="263"/>
      <c r="K7" s="263"/>
      <c r="L7" s="263"/>
      <c r="M7" s="263"/>
    </row>
    <row r="8" spans="1:13">
      <c r="A8" s="9" t="s">
        <v>50</v>
      </c>
      <c r="B8" s="235" t="s">
        <v>183</v>
      </c>
      <c r="C8" s="35">
        <f>SUM(C9:C16)</f>
        <v>0</v>
      </c>
      <c r="D8" s="35">
        <f>SUM(D9:D16)</f>
        <v>0</v>
      </c>
      <c r="E8" s="35">
        <f>SUM(E9:E16)</f>
        <v>0</v>
      </c>
      <c r="G8" s="263"/>
      <c r="H8" s="263"/>
      <c r="I8" s="263"/>
      <c r="J8" s="263"/>
      <c r="K8" s="263"/>
      <c r="L8" s="263"/>
      <c r="M8" s="263"/>
    </row>
    <row r="9" spans="1:13">
      <c r="A9" s="236" t="s">
        <v>49</v>
      </c>
      <c r="B9" s="237" t="s">
        <v>184</v>
      </c>
      <c r="C9" s="36"/>
      <c r="D9" s="36"/>
      <c r="E9" s="36"/>
    </row>
    <row r="10" spans="1:13">
      <c r="A10" s="236" t="s">
        <v>111</v>
      </c>
      <c r="B10" s="237" t="s">
        <v>185</v>
      </c>
      <c r="C10" s="36"/>
      <c r="D10" s="36"/>
      <c r="E10" s="36"/>
    </row>
    <row r="11" spans="1:13">
      <c r="A11" s="236" t="s">
        <v>122</v>
      </c>
      <c r="B11" s="237" t="s">
        <v>186</v>
      </c>
      <c r="C11" s="36"/>
      <c r="D11" s="36"/>
      <c r="E11" s="36"/>
    </row>
    <row r="12" spans="1:13">
      <c r="A12" s="236" t="s">
        <v>123</v>
      </c>
      <c r="B12" s="237" t="s">
        <v>187</v>
      </c>
      <c r="C12" s="36"/>
      <c r="D12" s="36"/>
      <c r="E12" s="36"/>
    </row>
    <row r="13" spans="1:13">
      <c r="A13" s="236" t="s">
        <v>124</v>
      </c>
      <c r="B13" s="237" t="s">
        <v>188</v>
      </c>
      <c r="C13" s="36"/>
      <c r="D13" s="36"/>
      <c r="E13" s="36"/>
    </row>
    <row r="14" spans="1:13">
      <c r="A14" s="236" t="s">
        <v>189</v>
      </c>
      <c r="B14" s="237" t="s">
        <v>190</v>
      </c>
      <c r="C14" s="36"/>
      <c r="D14" s="36"/>
      <c r="E14" s="36"/>
    </row>
    <row r="15" spans="1:13">
      <c r="A15" s="236" t="s">
        <v>191</v>
      </c>
      <c r="B15" s="237" t="s">
        <v>192</v>
      </c>
      <c r="C15" s="36"/>
      <c r="D15" s="36"/>
      <c r="E15" s="36"/>
    </row>
    <row r="16" spans="1:13">
      <c r="A16" s="234" t="s">
        <v>193</v>
      </c>
      <c r="B16" s="144" t="s">
        <v>194</v>
      </c>
      <c r="C16" s="36"/>
      <c r="D16" s="36"/>
      <c r="E16" s="36"/>
    </row>
    <row r="17" spans="1:5">
      <c r="A17" s="3" t="s">
        <v>51</v>
      </c>
      <c r="B17" s="10" t="s">
        <v>195</v>
      </c>
      <c r="C17" s="34">
        <f>C3-C8</f>
        <v>0</v>
      </c>
      <c r="D17" s="34">
        <f>D3-D8</f>
        <v>0</v>
      </c>
      <c r="E17" s="34">
        <f>E3-E8</f>
        <v>0</v>
      </c>
    </row>
    <row r="18" spans="1:5">
      <c r="A18" s="4" t="s">
        <v>52</v>
      </c>
      <c r="B18" s="233" t="s">
        <v>196</v>
      </c>
      <c r="C18" s="35">
        <f>SUM(C19:C20)</f>
        <v>0</v>
      </c>
      <c r="D18" s="35">
        <f>SUM(D19:D20)</f>
        <v>0</v>
      </c>
      <c r="E18" s="35">
        <f>SUM(E19:E20)</f>
        <v>0</v>
      </c>
    </row>
    <row r="19" spans="1:5">
      <c r="A19" s="236" t="s">
        <v>49</v>
      </c>
      <c r="B19" s="5" t="s">
        <v>197</v>
      </c>
      <c r="C19" s="36"/>
      <c r="D19" s="36"/>
      <c r="E19" s="36"/>
    </row>
    <row r="20" spans="1:5">
      <c r="A20" s="236" t="s">
        <v>111</v>
      </c>
      <c r="B20" s="5" t="s">
        <v>198</v>
      </c>
      <c r="C20" s="36"/>
      <c r="D20" s="36"/>
      <c r="E20" s="36"/>
    </row>
    <row r="21" spans="1:5">
      <c r="A21" s="4" t="s">
        <v>53</v>
      </c>
      <c r="B21" s="233" t="s">
        <v>199</v>
      </c>
      <c r="C21" s="35"/>
      <c r="D21" s="35"/>
      <c r="E21" s="35"/>
    </row>
    <row r="22" spans="1:5">
      <c r="A22" s="3" t="s">
        <v>54</v>
      </c>
      <c r="B22" s="10" t="s">
        <v>200</v>
      </c>
      <c r="C22" s="34">
        <f>C17+C18-C21</f>
        <v>0</v>
      </c>
      <c r="D22" s="34">
        <f>D17+D18-D21</f>
        <v>0</v>
      </c>
      <c r="E22" s="34">
        <f>E17+E18-E21</f>
        <v>0</v>
      </c>
    </row>
    <row r="23" spans="1:5">
      <c r="A23" s="4" t="s">
        <v>55</v>
      </c>
      <c r="B23" s="233" t="s">
        <v>201</v>
      </c>
      <c r="C23" s="35"/>
      <c r="D23" s="35"/>
      <c r="E23" s="35"/>
    </row>
    <row r="24" spans="1:5">
      <c r="A24" s="4" t="s">
        <v>56</v>
      </c>
      <c r="B24" s="233" t="s">
        <v>202</v>
      </c>
      <c r="C24" s="35"/>
      <c r="D24" s="35"/>
      <c r="E24" s="35"/>
    </row>
    <row r="25" spans="1:5" ht="25.5">
      <c r="A25" s="3" t="s">
        <v>49</v>
      </c>
      <c r="B25" s="10" t="s">
        <v>203</v>
      </c>
      <c r="C25" s="34">
        <f>C22+C23-C24</f>
        <v>0</v>
      </c>
      <c r="D25" s="34">
        <f>D22+D23-D24</f>
        <v>0</v>
      </c>
      <c r="E25" s="34">
        <f>E22+E23-E24</f>
        <v>0</v>
      </c>
    </row>
    <row r="26" spans="1:5">
      <c r="A26" s="234" t="s">
        <v>49</v>
      </c>
      <c r="B26" s="144" t="s">
        <v>204</v>
      </c>
      <c r="C26" s="36"/>
      <c r="D26" s="36"/>
      <c r="E26" s="36"/>
    </row>
    <row r="27" spans="1:5">
      <c r="A27" s="234" t="s">
        <v>111</v>
      </c>
      <c r="B27" s="144" t="s">
        <v>205</v>
      </c>
      <c r="C27" s="36"/>
      <c r="D27" s="36"/>
      <c r="E27" s="36"/>
    </row>
    <row r="28" spans="1:5">
      <c r="A28" s="3" t="s">
        <v>206</v>
      </c>
      <c r="B28" s="10" t="s">
        <v>207</v>
      </c>
      <c r="C28" s="34">
        <f>C25+C26-C27</f>
        <v>0</v>
      </c>
      <c r="D28" s="34">
        <f>D25+D26-D27</f>
        <v>0</v>
      </c>
      <c r="E28" s="34">
        <f>E25+E26-E27</f>
        <v>0</v>
      </c>
    </row>
    <row r="29" spans="1:5">
      <c r="A29" s="238" t="s">
        <v>208</v>
      </c>
      <c r="B29" s="233" t="s">
        <v>209</v>
      </c>
      <c r="C29" s="35"/>
      <c r="D29" s="35"/>
      <c r="E29" s="35"/>
    </row>
    <row r="30" spans="1:5">
      <c r="A30" s="238" t="s">
        <v>210</v>
      </c>
      <c r="B30" s="233" t="s">
        <v>211</v>
      </c>
      <c r="C30" s="35"/>
      <c r="D30" s="35"/>
      <c r="E30" s="35"/>
    </row>
    <row r="31" spans="1:5">
      <c r="A31" s="2" t="s">
        <v>212</v>
      </c>
      <c r="B31" s="239" t="s">
        <v>213</v>
      </c>
      <c r="C31" s="33">
        <f>C28-C29-C30</f>
        <v>0</v>
      </c>
      <c r="D31" s="33">
        <f>D28-D29-D30</f>
        <v>0</v>
      </c>
      <c r="E31" s="33">
        <f>E28-E29-E30</f>
        <v>0</v>
      </c>
    </row>
    <row r="33" spans="1:5">
      <c r="A33" s="251" t="s">
        <v>393</v>
      </c>
      <c r="B33" s="23"/>
    </row>
    <row r="34" spans="1:5">
      <c r="A34" s="25" t="s">
        <v>22</v>
      </c>
      <c r="B34" s="46" t="s">
        <v>23</v>
      </c>
      <c r="C34" s="29" t="s">
        <v>269</v>
      </c>
      <c r="D34" s="29" t="s">
        <v>270</v>
      </c>
      <c r="E34" s="29" t="s">
        <v>271</v>
      </c>
    </row>
    <row r="35" spans="1:5">
      <c r="A35" s="3" t="s">
        <v>25</v>
      </c>
      <c r="B35" s="10" t="s">
        <v>226</v>
      </c>
      <c r="C35" s="34">
        <f>C36+C37+C40+C41+C42</f>
        <v>0</v>
      </c>
      <c r="D35" s="34">
        <f>D36+D37+D40+D41+D42</f>
        <v>0</v>
      </c>
      <c r="E35" s="34">
        <f>E36+E37+E40+E41+E42</f>
        <v>0</v>
      </c>
    </row>
    <row r="36" spans="1:5">
      <c r="A36" s="252" t="s">
        <v>26</v>
      </c>
      <c r="B36" s="6" t="s">
        <v>227</v>
      </c>
      <c r="C36" s="36"/>
      <c r="D36" s="36"/>
      <c r="E36" s="36"/>
    </row>
    <row r="37" spans="1:5">
      <c r="A37" s="252" t="s">
        <v>31</v>
      </c>
      <c r="B37" s="6" t="s">
        <v>228</v>
      </c>
      <c r="C37" s="36">
        <f>C38+C39</f>
        <v>0</v>
      </c>
      <c r="D37" s="36">
        <f>D38+D39</f>
        <v>0</v>
      </c>
      <c r="E37" s="36">
        <f>E38+E39</f>
        <v>0</v>
      </c>
    </row>
    <row r="38" spans="1:5">
      <c r="A38" s="252" t="s">
        <v>27</v>
      </c>
      <c r="B38" s="253" t="s">
        <v>229</v>
      </c>
      <c r="C38" s="36"/>
      <c r="D38" s="36"/>
      <c r="E38" s="36"/>
    </row>
    <row r="39" spans="1:5">
      <c r="A39" s="252" t="s">
        <v>30</v>
      </c>
      <c r="B39" s="253" t="s">
        <v>230</v>
      </c>
      <c r="C39" s="36"/>
      <c r="D39" s="36"/>
      <c r="E39" s="36"/>
    </row>
    <row r="40" spans="1:5">
      <c r="A40" s="252" t="s">
        <v>57</v>
      </c>
      <c r="B40" s="6" t="s">
        <v>231</v>
      </c>
      <c r="C40" s="36"/>
      <c r="D40" s="36"/>
      <c r="E40" s="36"/>
    </row>
    <row r="41" spans="1:5">
      <c r="A41" s="252" t="s">
        <v>58</v>
      </c>
      <c r="B41" s="6" t="s">
        <v>232</v>
      </c>
      <c r="C41" s="36"/>
      <c r="D41" s="36"/>
      <c r="E41" s="36"/>
    </row>
    <row r="42" spans="1:5">
      <c r="A42" s="252" t="s">
        <v>59</v>
      </c>
      <c r="B42" s="6" t="s">
        <v>233</v>
      </c>
      <c r="C42" s="36"/>
      <c r="D42" s="36"/>
      <c r="E42" s="36"/>
    </row>
    <row r="43" spans="1:5">
      <c r="A43" s="3" t="s">
        <v>50</v>
      </c>
      <c r="B43" s="10" t="s">
        <v>234</v>
      </c>
      <c r="C43" s="34">
        <f>C44+C45+C46+C49</f>
        <v>0</v>
      </c>
      <c r="D43" s="34">
        <f>D44+D45+D46+D49</f>
        <v>0</v>
      </c>
      <c r="E43" s="34">
        <f>E44+E45+E46+E49</f>
        <v>0</v>
      </c>
    </row>
    <row r="44" spans="1:5">
      <c r="A44" s="252" t="s">
        <v>26</v>
      </c>
      <c r="B44" s="6" t="s">
        <v>235</v>
      </c>
      <c r="C44" s="36"/>
      <c r="D44" s="36"/>
      <c r="E44" s="36"/>
    </row>
    <row r="45" spans="1:5">
      <c r="A45" s="252" t="s">
        <v>31</v>
      </c>
      <c r="B45" s="6" t="s">
        <v>236</v>
      </c>
      <c r="C45" s="36"/>
      <c r="D45" s="36"/>
      <c r="E45" s="36"/>
    </row>
    <row r="46" spans="1:5">
      <c r="A46" s="252" t="s">
        <v>57</v>
      </c>
      <c r="B46" s="6" t="s">
        <v>237</v>
      </c>
      <c r="C46" s="36">
        <f>C47+C48</f>
        <v>0</v>
      </c>
      <c r="D46" s="36">
        <f>D47+D48</f>
        <v>0</v>
      </c>
      <c r="E46" s="36">
        <f>E47+E48</f>
        <v>0</v>
      </c>
    </row>
    <row r="47" spans="1:5">
      <c r="A47" s="252" t="s">
        <v>27</v>
      </c>
      <c r="B47" s="253" t="s">
        <v>238</v>
      </c>
      <c r="C47" s="36"/>
      <c r="D47" s="36"/>
      <c r="E47" s="36"/>
    </row>
    <row r="48" spans="1:5">
      <c r="A48" s="254" t="s">
        <v>30</v>
      </c>
      <c r="B48" s="255" t="s">
        <v>239</v>
      </c>
      <c r="C48" s="250">
        <f>C106</f>
        <v>0</v>
      </c>
      <c r="D48" s="250">
        <f>D106</f>
        <v>0</v>
      </c>
      <c r="E48" s="250">
        <f>E106</f>
        <v>0</v>
      </c>
    </row>
    <row r="49" spans="1:5">
      <c r="A49" s="252" t="s">
        <v>58</v>
      </c>
      <c r="B49" s="6" t="s">
        <v>240</v>
      </c>
      <c r="C49" s="36"/>
      <c r="D49" s="36"/>
      <c r="E49" s="36"/>
    </row>
    <row r="50" spans="1:5">
      <c r="A50" s="2"/>
      <c r="B50" s="256" t="s">
        <v>241</v>
      </c>
      <c r="C50" s="33">
        <f>C35+C43</f>
        <v>0</v>
      </c>
      <c r="D50" s="33">
        <f>D35+D43</f>
        <v>0</v>
      </c>
      <c r="E50" s="33">
        <f>E35+E43</f>
        <v>0</v>
      </c>
    </row>
    <row r="51" spans="1:5">
      <c r="A51" s="13"/>
      <c r="B51" s="52" t="s">
        <v>242</v>
      </c>
      <c r="C51" s="257"/>
      <c r="D51" s="257"/>
      <c r="E51" s="257"/>
    </row>
    <row r="52" spans="1:5">
      <c r="A52" s="3" t="s">
        <v>25</v>
      </c>
      <c r="B52" s="10" t="s">
        <v>243</v>
      </c>
      <c r="C52" s="34">
        <f>SUM(C53:C58)</f>
        <v>0</v>
      </c>
      <c r="D52" s="34">
        <f>SUM(D53:D58)</f>
        <v>0</v>
      </c>
      <c r="E52" s="34">
        <f>SUM(E53:E58)</f>
        <v>0</v>
      </c>
    </row>
    <row r="53" spans="1:5">
      <c r="A53" s="252" t="s">
        <v>26</v>
      </c>
      <c r="B53" s="6" t="s">
        <v>244</v>
      </c>
      <c r="C53" s="36"/>
      <c r="D53" s="36"/>
      <c r="E53" s="36"/>
    </row>
    <row r="54" spans="1:5">
      <c r="A54" s="252" t="s">
        <v>31</v>
      </c>
      <c r="B54" s="6" t="s">
        <v>245</v>
      </c>
      <c r="C54" s="36"/>
      <c r="D54" s="36"/>
      <c r="E54" s="36"/>
    </row>
    <row r="55" spans="1:5">
      <c r="A55" s="252" t="s">
        <v>57</v>
      </c>
      <c r="B55" s="6" t="s">
        <v>246</v>
      </c>
      <c r="C55" s="36"/>
      <c r="D55" s="36"/>
      <c r="E55" s="36"/>
    </row>
    <row r="56" spans="1:5">
      <c r="A56" s="252" t="s">
        <v>58</v>
      </c>
      <c r="B56" s="6" t="s">
        <v>247</v>
      </c>
      <c r="C56" s="36"/>
      <c r="D56" s="36"/>
      <c r="E56" s="36"/>
    </row>
    <row r="57" spans="1:5">
      <c r="A57" s="252" t="s">
        <v>59</v>
      </c>
      <c r="B57" s="6" t="s">
        <v>248</v>
      </c>
      <c r="C57" s="36"/>
      <c r="D57" s="36"/>
      <c r="E57" s="36"/>
    </row>
    <row r="58" spans="1:5">
      <c r="A58" s="252" t="s">
        <v>249</v>
      </c>
      <c r="B58" s="6" t="s">
        <v>250</v>
      </c>
      <c r="C58" s="36"/>
      <c r="D58" s="36"/>
      <c r="E58" s="36"/>
    </row>
    <row r="59" spans="1:5">
      <c r="A59" s="258" t="s">
        <v>50</v>
      </c>
      <c r="B59" s="10" t="s">
        <v>251</v>
      </c>
      <c r="C59" s="34">
        <f>C60+C61+C64+C68</f>
        <v>0</v>
      </c>
      <c r="D59" s="34">
        <f>D60+D61+D64+D68</f>
        <v>0</v>
      </c>
      <c r="E59" s="34">
        <f>E60+E61+E64+E68</f>
        <v>0</v>
      </c>
    </row>
    <row r="60" spans="1:5">
      <c r="A60" s="252" t="s">
        <v>26</v>
      </c>
      <c r="B60" s="6" t="s">
        <v>252</v>
      </c>
      <c r="C60" s="36"/>
      <c r="D60" s="36"/>
      <c r="E60" s="36"/>
    </row>
    <row r="61" spans="1:5">
      <c r="A61" s="252" t="s">
        <v>31</v>
      </c>
      <c r="B61" s="6" t="s">
        <v>253</v>
      </c>
      <c r="C61" s="36">
        <f>SUM(C62:C63)</f>
        <v>0</v>
      </c>
      <c r="D61" s="36">
        <f>SUM(D62:D63)</f>
        <v>0</v>
      </c>
      <c r="E61" s="36">
        <f>SUM(E62:E63)</f>
        <v>0</v>
      </c>
    </row>
    <row r="62" spans="1:5">
      <c r="A62" s="234" t="s">
        <v>27</v>
      </c>
      <c r="B62" s="253" t="s">
        <v>254</v>
      </c>
      <c r="C62" s="36"/>
      <c r="D62" s="36"/>
      <c r="E62" s="36"/>
    </row>
    <row r="63" spans="1:5">
      <c r="A63" s="234" t="s">
        <v>30</v>
      </c>
      <c r="B63" s="253" t="s">
        <v>255</v>
      </c>
      <c r="C63" s="36"/>
      <c r="D63" s="36"/>
      <c r="E63" s="36"/>
    </row>
    <row r="64" spans="1:5">
      <c r="A64" s="252" t="s">
        <v>57</v>
      </c>
      <c r="B64" s="6" t="s">
        <v>256</v>
      </c>
      <c r="C64" s="36">
        <f>SUM(C65:C67)</f>
        <v>0</v>
      </c>
      <c r="D64" s="36">
        <f>SUM(D65:D67)</f>
        <v>0</v>
      </c>
      <c r="E64" s="36">
        <f>SUM(E65:E67)</f>
        <v>0</v>
      </c>
    </row>
    <row r="65" spans="1:5">
      <c r="A65" s="234" t="s">
        <v>27</v>
      </c>
      <c r="B65" s="253" t="s">
        <v>257</v>
      </c>
      <c r="C65" s="36"/>
      <c r="D65" s="36"/>
      <c r="E65" s="36"/>
    </row>
    <row r="66" spans="1:5">
      <c r="A66" s="234" t="s">
        <v>30</v>
      </c>
      <c r="B66" s="253" t="s">
        <v>254</v>
      </c>
      <c r="C66" s="36"/>
      <c r="D66" s="36"/>
      <c r="E66" s="36"/>
    </row>
    <row r="67" spans="1:5">
      <c r="A67" s="234" t="s">
        <v>44</v>
      </c>
      <c r="B67" s="253" t="s">
        <v>258</v>
      </c>
      <c r="C67" s="36"/>
      <c r="D67" s="36"/>
      <c r="E67" s="36"/>
    </row>
    <row r="68" spans="1:5" ht="25.5">
      <c r="A68" s="252" t="s">
        <v>58</v>
      </c>
      <c r="B68" s="6" t="s">
        <v>259</v>
      </c>
      <c r="C68" s="36">
        <f>C69+C70</f>
        <v>0</v>
      </c>
      <c r="D68" s="36">
        <f>D69+D70</f>
        <v>0</v>
      </c>
      <c r="E68" s="36">
        <f>E69+E70</f>
        <v>0</v>
      </c>
    </row>
    <row r="69" spans="1:5">
      <c r="A69" s="252" t="s">
        <v>27</v>
      </c>
      <c r="B69" s="253" t="s">
        <v>260</v>
      </c>
      <c r="C69" s="36"/>
      <c r="D69" s="36"/>
      <c r="E69" s="36"/>
    </row>
    <row r="70" spans="1:5">
      <c r="A70" s="252" t="s">
        <v>30</v>
      </c>
      <c r="B70" s="253" t="s">
        <v>261</v>
      </c>
      <c r="C70" s="36"/>
      <c r="D70" s="36"/>
      <c r="E70" s="36"/>
    </row>
    <row r="71" spans="1:5">
      <c r="A71" s="259"/>
      <c r="B71" s="256" t="s">
        <v>262</v>
      </c>
      <c r="C71" s="33">
        <f>C52+C59</f>
        <v>0</v>
      </c>
      <c r="D71" s="33">
        <f>D52+D59</f>
        <v>0</v>
      </c>
      <c r="E71" s="33">
        <f>E52+E59</f>
        <v>0</v>
      </c>
    </row>
    <row r="72" spans="1:5">
      <c r="A72" s="260"/>
      <c r="B72" s="261" t="s">
        <v>263</v>
      </c>
      <c r="C72" s="39">
        <f>C50-C71</f>
        <v>0</v>
      </c>
      <c r="D72" s="39">
        <f>D50-D71</f>
        <v>0</v>
      </c>
      <c r="E72" s="39">
        <f>E50-E71</f>
        <v>0</v>
      </c>
    </row>
    <row r="74" spans="1:5">
      <c r="A74" s="298" t="s">
        <v>394</v>
      </c>
      <c r="B74" s="23"/>
    </row>
    <row r="75" spans="1:5">
      <c r="A75" s="25" t="s">
        <v>22</v>
      </c>
      <c r="B75" s="46" t="s">
        <v>23</v>
      </c>
      <c r="C75" s="29" t="s">
        <v>269</v>
      </c>
      <c r="D75" s="29" t="s">
        <v>270</v>
      </c>
      <c r="E75" s="29" t="s">
        <v>271</v>
      </c>
    </row>
    <row r="76" spans="1:5" ht="25.5">
      <c r="A76" s="240" t="s">
        <v>48</v>
      </c>
      <c r="B76" s="241" t="s">
        <v>60</v>
      </c>
      <c r="C76" s="242"/>
      <c r="D76" s="242"/>
      <c r="E76" s="242"/>
    </row>
    <row r="77" spans="1:5">
      <c r="A77" s="243" t="s">
        <v>49</v>
      </c>
      <c r="B77" s="10" t="s">
        <v>213</v>
      </c>
      <c r="C77" s="335"/>
      <c r="D77" s="335"/>
      <c r="E77" s="335"/>
    </row>
    <row r="78" spans="1:5">
      <c r="A78" s="243" t="s">
        <v>111</v>
      </c>
      <c r="B78" s="10" t="s">
        <v>214</v>
      </c>
      <c r="C78" s="34">
        <f>SUM(C79:C86)</f>
        <v>0</v>
      </c>
      <c r="D78" s="34">
        <f>SUM(D79:D86)</f>
        <v>0</v>
      </c>
      <c r="E78" s="34">
        <f>SUM(E79:E86)</f>
        <v>0</v>
      </c>
    </row>
    <row r="79" spans="1:5">
      <c r="A79" s="244">
        <v>1</v>
      </c>
      <c r="B79" s="144" t="s">
        <v>215</v>
      </c>
      <c r="C79" s="36"/>
      <c r="D79" s="36"/>
      <c r="E79" s="36"/>
    </row>
    <row r="80" spans="1:5">
      <c r="A80" s="244">
        <v>2</v>
      </c>
      <c r="B80" s="144" t="s">
        <v>216</v>
      </c>
      <c r="C80" s="36"/>
      <c r="D80" s="36"/>
      <c r="E80" s="36"/>
    </row>
    <row r="81" spans="1:5" ht="25.5">
      <c r="A81" s="244">
        <v>3</v>
      </c>
      <c r="B81" s="144" t="s">
        <v>217</v>
      </c>
      <c r="C81" s="36"/>
      <c r="D81" s="36"/>
      <c r="E81" s="36"/>
    </row>
    <row r="82" spans="1:5">
      <c r="A82" s="244">
        <v>4</v>
      </c>
      <c r="B82" s="144" t="s">
        <v>218</v>
      </c>
      <c r="C82" s="36"/>
      <c r="D82" s="36"/>
      <c r="E82" s="36"/>
    </row>
    <row r="83" spans="1:5">
      <c r="A83" s="244">
        <v>5</v>
      </c>
      <c r="B83" s="144" t="s">
        <v>219</v>
      </c>
      <c r="C83" s="36"/>
      <c r="D83" s="36"/>
      <c r="E83" s="36"/>
    </row>
    <row r="84" spans="1:5">
      <c r="A84" s="244">
        <v>6</v>
      </c>
      <c r="B84" s="144" t="s">
        <v>220</v>
      </c>
      <c r="C84" s="36"/>
      <c r="D84" s="36"/>
      <c r="E84" s="36"/>
    </row>
    <row r="85" spans="1:5">
      <c r="A85" s="244">
        <v>7</v>
      </c>
      <c r="B85" s="144" t="s">
        <v>221</v>
      </c>
      <c r="C85" s="36"/>
      <c r="D85" s="36"/>
      <c r="E85" s="36"/>
    </row>
    <row r="86" spans="1:5">
      <c r="A86" s="244">
        <v>8</v>
      </c>
      <c r="B86" s="144" t="s">
        <v>222</v>
      </c>
      <c r="C86" s="36"/>
      <c r="D86" s="36"/>
      <c r="E86" s="36"/>
    </row>
    <row r="87" spans="1:5" ht="25.5">
      <c r="A87" s="245" t="s">
        <v>122</v>
      </c>
      <c r="B87" s="239" t="s">
        <v>223</v>
      </c>
      <c r="C87" s="33">
        <f>C77+C78</f>
        <v>0</v>
      </c>
      <c r="D87" s="33">
        <f>D77+D78</f>
        <v>0</v>
      </c>
      <c r="E87" s="33">
        <f>E77+E78</f>
        <v>0</v>
      </c>
    </row>
    <row r="88" spans="1:5" ht="25.5">
      <c r="A88" s="240" t="s">
        <v>50</v>
      </c>
      <c r="B88" s="241" t="s">
        <v>61</v>
      </c>
      <c r="C88" s="242"/>
      <c r="D88" s="242"/>
      <c r="E88" s="242"/>
    </row>
    <row r="89" spans="1:5">
      <c r="A89" s="246" t="s">
        <v>49</v>
      </c>
      <c r="B89" s="144" t="s">
        <v>125</v>
      </c>
      <c r="C89" s="36"/>
      <c r="D89" s="36"/>
      <c r="E89" s="36"/>
    </row>
    <row r="90" spans="1:5">
      <c r="A90" s="246" t="s">
        <v>111</v>
      </c>
      <c r="B90" s="144" t="s">
        <v>117</v>
      </c>
      <c r="C90" s="36"/>
      <c r="D90" s="36"/>
      <c r="E90" s="36"/>
    </row>
    <row r="91" spans="1:5" ht="25.5">
      <c r="A91" s="245" t="s">
        <v>122</v>
      </c>
      <c r="B91" s="239" t="s">
        <v>224</v>
      </c>
      <c r="C91" s="33">
        <f>C89-C90</f>
        <v>0</v>
      </c>
      <c r="D91" s="33">
        <f>D89-D90</f>
        <v>0</v>
      </c>
      <c r="E91" s="33">
        <f>E89-E90</f>
        <v>0</v>
      </c>
    </row>
    <row r="92" spans="1:5" ht="25.5">
      <c r="A92" s="240" t="s">
        <v>51</v>
      </c>
      <c r="B92" s="241" t="s">
        <v>62</v>
      </c>
      <c r="C92" s="242"/>
      <c r="D92" s="242"/>
      <c r="E92" s="242"/>
    </row>
    <row r="93" spans="1:5">
      <c r="A93" s="247" t="s">
        <v>49</v>
      </c>
      <c r="B93" s="10" t="s">
        <v>125</v>
      </c>
      <c r="C93" s="36">
        <f>SUM(C94:C98)</f>
        <v>0</v>
      </c>
      <c r="D93" s="36">
        <f>SUM(D94:D98)</f>
        <v>0</v>
      </c>
      <c r="E93" s="36">
        <f>SUM(E94:E98)</f>
        <v>0</v>
      </c>
    </row>
    <row r="94" spans="1:5" ht="38.25">
      <c r="A94" s="244">
        <v>1</v>
      </c>
      <c r="B94" s="144" t="s">
        <v>273</v>
      </c>
      <c r="C94" s="36"/>
      <c r="D94" s="36"/>
      <c r="E94" s="36"/>
    </row>
    <row r="95" spans="1:5">
      <c r="A95" s="244">
        <v>2</v>
      </c>
      <c r="B95" s="144" t="s">
        <v>197</v>
      </c>
      <c r="C95" s="36"/>
      <c r="D95" s="36"/>
      <c r="E95" s="36"/>
    </row>
    <row r="96" spans="1:5">
      <c r="A96" s="244">
        <v>3</v>
      </c>
      <c r="B96" s="144" t="s">
        <v>254</v>
      </c>
      <c r="C96" s="36"/>
      <c r="D96" s="36"/>
      <c r="E96" s="36"/>
    </row>
    <row r="97" spans="1:5">
      <c r="A97" s="244">
        <v>4</v>
      </c>
      <c r="B97" s="144" t="s">
        <v>274</v>
      </c>
      <c r="C97" s="36"/>
      <c r="D97" s="36"/>
      <c r="E97" s="36"/>
    </row>
    <row r="98" spans="1:5">
      <c r="A98" s="244">
        <v>5</v>
      </c>
      <c r="B98" s="144" t="s">
        <v>275</v>
      </c>
      <c r="C98" s="36"/>
      <c r="D98" s="36"/>
      <c r="E98" s="36"/>
    </row>
    <row r="99" spans="1:5">
      <c r="A99" s="247" t="s">
        <v>111</v>
      </c>
      <c r="B99" s="10" t="s">
        <v>117</v>
      </c>
      <c r="C99" s="36">
        <f>SUM(C100:C102)</f>
        <v>0</v>
      </c>
      <c r="D99" s="36">
        <f>SUM(D100:D102)</f>
        <v>0</v>
      </c>
      <c r="E99" s="36">
        <f>SUM(E100:E102)</f>
        <v>0</v>
      </c>
    </row>
    <row r="100" spans="1:5">
      <c r="A100" s="244">
        <v>1</v>
      </c>
      <c r="B100" s="144" t="s">
        <v>276</v>
      </c>
      <c r="C100" s="36"/>
      <c r="D100" s="36"/>
      <c r="E100" s="36"/>
    </row>
    <row r="101" spans="1:5">
      <c r="A101" s="244">
        <v>2</v>
      </c>
      <c r="B101" s="144" t="s">
        <v>277</v>
      </c>
      <c r="C101" s="36"/>
      <c r="D101" s="36"/>
      <c r="E101" s="36"/>
    </row>
    <row r="102" spans="1:5">
      <c r="A102" s="244">
        <v>3</v>
      </c>
      <c r="B102" s="144" t="s">
        <v>278</v>
      </c>
      <c r="C102" s="36"/>
      <c r="D102" s="36"/>
      <c r="E102" s="36"/>
    </row>
    <row r="103" spans="1:5" ht="25.5">
      <c r="A103" s="245" t="s">
        <v>122</v>
      </c>
      <c r="B103" s="239" t="s">
        <v>225</v>
      </c>
      <c r="C103" s="33">
        <f>C93-C99</f>
        <v>0</v>
      </c>
      <c r="D103" s="33">
        <f>D93-D99</f>
        <v>0</v>
      </c>
      <c r="E103" s="33">
        <f>E93-E99</f>
        <v>0</v>
      </c>
    </row>
    <row r="104" spans="1:5">
      <c r="A104" s="247" t="s">
        <v>52</v>
      </c>
      <c r="B104" s="10" t="s">
        <v>63</v>
      </c>
      <c r="C104" s="36">
        <f>C87+C91+C103</f>
        <v>0</v>
      </c>
      <c r="D104" s="36">
        <f>D87+D91+D103</f>
        <v>0</v>
      </c>
      <c r="E104" s="36">
        <f>E87+E91+E103</f>
        <v>0</v>
      </c>
    </row>
    <row r="105" spans="1:5">
      <c r="A105" s="247" t="s">
        <v>53</v>
      </c>
      <c r="B105" s="10" t="s">
        <v>64</v>
      </c>
      <c r="C105" s="36"/>
      <c r="D105" s="36">
        <f>C106</f>
        <v>0</v>
      </c>
      <c r="E105" s="36">
        <f>D106</f>
        <v>0</v>
      </c>
    </row>
    <row r="106" spans="1:5">
      <c r="A106" s="248" t="s">
        <v>54</v>
      </c>
      <c r="B106" s="249" t="s">
        <v>65</v>
      </c>
      <c r="C106" s="250">
        <f>C104+C105</f>
        <v>0</v>
      </c>
      <c r="D106" s="250">
        <f>D104+D105</f>
        <v>0</v>
      </c>
      <c r="E106" s="250">
        <f>E104+E105</f>
        <v>0</v>
      </c>
    </row>
  </sheetData>
  <customSheetViews>
    <customSheetView guid="{8634C2BB-76FB-4039-B56C-6B628142ACCE}" topLeftCell="A75">
      <selection activeCell="X37" sqref="X37"/>
      <pageMargins left="0.7" right="0.7" top="0.75" bottom="0.75" header="0.3" footer="0.3"/>
      <pageSetup paperSize="9" scale="49" orientation="portrait" r:id="rId1"/>
    </customSheetView>
    <customSheetView guid="{6F4C57C8-5562-4709-9327-9573B39EDAF4}" showPageBreaks="1" topLeftCell="A55">
      <selection activeCell="F79" sqref="F79"/>
      <pageMargins left="0.7" right="0.7" top="0.75" bottom="0.75" header="0.3" footer="0.3"/>
      <pageSetup paperSize="9" scale="49" orientation="portrait" r:id="rId2"/>
    </customSheetView>
    <customSheetView guid="{9EC9AAF8-31E5-417A-A928-3DBD93AA7952}">
      <selection activeCell="H25" sqref="H25"/>
      <pageMargins left="0.7" right="0.7" top="0.75" bottom="0.75" header="0.3" footer="0.3"/>
    </customSheetView>
    <customSheetView guid="{19015944-8DC3-4198-B28B-DDAFEE7C00D9}" topLeftCell="A55">
      <selection activeCell="G84" sqref="G84"/>
      <pageMargins left="0.7" right="0.7" top="0.75" bottom="0.75" header="0.3" footer="0.3"/>
    </customSheetView>
    <customSheetView guid="{F7D79B8D-92A2-4094-827A-AE8F90DE993F}" topLeftCell="A97">
      <selection activeCell="H25" sqref="H25"/>
      <pageMargins left="0.7" right="0.7" top="0.75" bottom="0.75" header="0.3" footer="0.3"/>
    </customSheetView>
    <customSheetView guid="{6D8ACA1D-6FAD-497E-8DEE-A33C8B954C59}">
      <selection activeCell="H90" sqref="H90"/>
      <pageMargins left="0.7" right="0.7" top="0.75" bottom="0.75" header="0.3" footer="0.3"/>
      <pageSetup paperSize="9" scale="49" orientation="portrait" r:id="rId3"/>
    </customSheetView>
    <customSheetView guid="{E0009F4F-48B6-4F1C-908A-7AA9220F9FEE}" showPageBreaks="1" topLeftCell="A58">
      <selection activeCell="D29" sqref="D29"/>
      <pageMargins left="0.7" right="0.7" top="0.75" bottom="0.75" header="0.3" footer="0.3"/>
      <pageSetup paperSize="9" scale="49" orientation="portrait" r:id="rId4"/>
    </customSheetView>
  </customSheetViews>
  <mergeCells count="1">
    <mergeCell ref="G2:M6"/>
  </mergeCells>
  <pageMargins left="0.7" right="0.7" top="0.75" bottom="0.75" header="0.3" footer="0.3"/>
  <pageSetup paperSize="9" scale="49" orientation="portrait" r:id="rId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9"/>
  </sheetPr>
  <dimension ref="A1:G1"/>
  <sheetViews>
    <sheetView zoomScaleNormal="100" zoomScaleSheetLayoutView="85" workbookViewId="0">
      <selection activeCell="C22" sqref="C22"/>
    </sheetView>
  </sheetViews>
  <sheetFormatPr defaultRowHeight="12.75"/>
  <sheetData>
    <row r="1" spans="1:7" ht="32.25" customHeight="1" thickBot="1">
      <c r="A1" s="438" t="s">
        <v>330</v>
      </c>
      <c r="B1" s="439"/>
      <c r="C1" s="439"/>
      <c r="D1" s="439"/>
      <c r="E1" s="439"/>
      <c r="F1" s="439"/>
      <c r="G1" s="440"/>
    </row>
  </sheetData>
  <customSheetViews>
    <customSheetView guid="{8634C2BB-76FB-4039-B56C-6B628142ACCE}" scale="85" showPageBreaks="1" printArea="1" view="pageBreakPreview">
      <selection activeCell="X37" sqref="X37"/>
      <pageMargins left="0.75" right="0.75" top="0.4" bottom="1" header="0.24" footer="0.5"/>
      <pageSetup paperSize="9" orientation="landscape" r:id="rId1"/>
      <headerFooter alignWithMargins="0"/>
    </customSheetView>
    <customSheetView guid="{6F4C57C8-5562-4709-9327-9573B39EDAF4}" scale="85" showPageBreaks="1" printArea="1" view="pageBreakPreview">
      <selection activeCell="J8" sqref="J8"/>
      <pageMargins left="0.75" right="0.75" top="0.4" bottom="1" header="0.24" footer="0.5"/>
      <pageSetup paperSize="9" orientation="landscape" r:id="rId2"/>
      <headerFooter alignWithMargins="0"/>
    </customSheetView>
    <customSheetView guid="{9EC9AAF8-31E5-417A-A928-3DBD93AA7952}" showPageBreaks="1" printArea="1">
      <selection activeCell="J8" sqref="J8"/>
      <pageMargins left="0.75" right="0.75" top="0.4" bottom="1" header="0.24" footer="0.5"/>
      <pageSetup paperSize="9" orientation="landscape" r:id="rId3"/>
      <headerFooter alignWithMargins="0"/>
    </customSheetView>
    <customSheetView guid="{19015944-8DC3-4198-B28B-DDAFEE7C00D9}" showPageBreaks="1" printArea="1">
      <selection activeCell="J8" sqref="J8"/>
      <pageMargins left="0.75" right="0.75" top="0.4" bottom="1" header="0.24" footer="0.5"/>
      <pageSetup paperSize="9" orientation="landscape" r:id="rId4"/>
      <headerFooter alignWithMargins="0"/>
    </customSheetView>
    <customSheetView guid="{F7D79B8D-92A2-4094-827A-AE8F90DE993F}">
      <selection activeCell="J8" sqref="J8"/>
      <pageMargins left="0.75" right="0.75" top="0.4" bottom="1" header="0.24" footer="0.5"/>
      <pageSetup paperSize="9" orientation="landscape" r:id="rId5"/>
      <headerFooter alignWithMargins="0"/>
    </customSheetView>
    <customSheetView guid="{6D8ACA1D-6FAD-497E-8DEE-A33C8B954C59}" showPageBreaks="1" printArea="1">
      <selection activeCell="J8" sqref="J8"/>
      <pageMargins left="0.75" right="0.75" top="0.4" bottom="1" header="0.24" footer="0.5"/>
      <pageSetup paperSize="9" orientation="landscape" r:id="rId6"/>
      <headerFooter alignWithMargins="0"/>
    </customSheetView>
    <customSheetView guid="{E0009F4F-48B6-4F1C-908A-7AA9220F9FEE}" scale="85" showPageBreaks="1" printArea="1" view="pageBreakPreview">
      <selection activeCell="J8" sqref="J8"/>
      <pageMargins left="0.75" right="0.75" top="0.4" bottom="1" header="0.24" footer="0.5"/>
      <pageSetup paperSize="9" orientation="landscape" r:id="rId7"/>
      <headerFooter alignWithMargins="0"/>
    </customSheetView>
  </customSheetViews>
  <mergeCells count="1">
    <mergeCell ref="A1:G1"/>
  </mergeCells>
  <phoneticPr fontId="25" type="noConversion"/>
  <pageMargins left="0.75" right="0.75" top="0.4" bottom="1" header="0.24" footer="0.5"/>
  <pageSetup paperSize="9" orientation="landscape" r:id="rId8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Zakresy nazwane</vt:lpstr>
      </vt:variant>
      <vt:variant>
        <vt:i4>14</vt:i4>
      </vt:variant>
    </vt:vector>
  </HeadingPairs>
  <TitlesOfParts>
    <vt:vector size="29" baseType="lpstr">
      <vt:lpstr>1 Założenia</vt:lpstr>
      <vt:lpstr>2 Dane wyjściowe</vt:lpstr>
      <vt:lpstr>3 Poziom dofinansowania</vt:lpstr>
      <vt:lpstr>4 Efektywność projektu</vt:lpstr>
      <vt:lpstr>5 Trwałość finansowa</vt:lpstr>
      <vt:lpstr>6 Trwałość finansowa JST</vt:lpstr>
      <vt:lpstr>7 Analiza wrażliwości</vt:lpstr>
      <vt:lpstr>8 Dane historyczne</vt:lpstr>
      <vt:lpstr>9</vt:lpstr>
      <vt:lpstr>10</vt:lpstr>
      <vt:lpstr>11</vt:lpstr>
      <vt:lpstr>12</vt:lpstr>
      <vt:lpstr>13</vt:lpstr>
      <vt:lpstr>14</vt:lpstr>
      <vt:lpstr>15</vt:lpstr>
      <vt:lpstr>'10'!Obszar_wydruku</vt:lpstr>
      <vt:lpstr>'11'!Obszar_wydruku</vt:lpstr>
      <vt:lpstr>'12'!Obszar_wydruku</vt:lpstr>
      <vt:lpstr>'13'!Obszar_wydruku</vt:lpstr>
      <vt:lpstr>'14'!Obszar_wydruku</vt:lpstr>
      <vt:lpstr>'15'!Obszar_wydruku</vt:lpstr>
      <vt:lpstr>'2 Dane wyjściowe'!Obszar_wydruku</vt:lpstr>
      <vt:lpstr>'5 Trwałość finansowa'!Obszar_wydruku</vt:lpstr>
      <vt:lpstr>'6 Trwałość finansowa JST'!Obszar_wydruku</vt:lpstr>
      <vt:lpstr>'9'!Obszar_wydruku</vt:lpstr>
      <vt:lpstr>'2 Dane wyjściowe'!Tytuły_wydruku</vt:lpstr>
      <vt:lpstr>'4 Efektywność projektu'!Tytuły_wydruku</vt:lpstr>
      <vt:lpstr>'5 Trwałość finansowa'!Tytuły_wydruku</vt:lpstr>
      <vt:lpstr>'6 Trwałość finansowa JST'!Tytuły_wydruku</vt:lpstr>
    </vt:vector>
  </TitlesOfParts>
  <Company>Urząd Marszałkowski Województwa Wielkopolskiego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hubert.zobel</dc:creator>
  <cp:lastModifiedBy>.</cp:lastModifiedBy>
  <cp:lastPrinted>2020-03-16T11:22:41Z</cp:lastPrinted>
  <dcterms:created xsi:type="dcterms:W3CDTF">2008-01-11T11:56:33Z</dcterms:created>
  <dcterms:modified xsi:type="dcterms:W3CDTF">2020-03-31T07:39:24Z</dcterms:modified>
</cp:coreProperties>
</file>